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T:\10750-SettProgettazioneDellaRicerca\10750-Condivisione\Officina2020\Bandi\ERA-LEARN 2020_ERA-NET, JPI, P2P\EP-BrainHealth\Pagina.UNIMI\"/>
    </mc:Choice>
  </mc:AlternateContent>
  <xr:revisionPtr revIDLastSave="0" documentId="13_ncr:1_{E50EBA39-3B5F-428C-9B2D-3325A4FC349D}" xr6:coauthVersionLast="36" xr6:coauthVersionMax="47" xr10:uidLastSave="{00000000-0000-0000-0000-000000000000}"/>
  <bookViews>
    <workbookView xWindow="0" yWindow="0" windowWidth="19200" windowHeight="6350" xr2:uid="{00000000-000D-0000-FFFF-FFFF00000000}"/>
  </bookViews>
  <sheets>
    <sheet name="BUDGET" sheetId="1" r:id="rId1"/>
    <sheet name="Personnel" sheetId="2" r:id="rId2"/>
    <sheet name="Equipment" sheetId="3" r:id="rId3"/>
    <sheet name="sostenibilità economica" sheetId="4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4" l="1"/>
  <c r="D9" i="4"/>
  <c r="D7" i="4" l="1"/>
  <c r="B13" i="3"/>
  <c r="D8" i="4" s="1"/>
  <c r="F11" i="3"/>
  <c r="F10" i="3"/>
  <c r="F9" i="3"/>
  <c r="F8" i="3"/>
  <c r="F12" i="3" s="1"/>
  <c r="F6" i="3"/>
  <c r="F5" i="3"/>
  <c r="F4" i="3"/>
  <c r="F3" i="3"/>
  <c r="F7" i="3" s="1"/>
  <c r="K25" i="2"/>
  <c r="I25" i="2"/>
  <c r="G25" i="2"/>
  <c r="O24" i="2"/>
  <c r="N24" i="2"/>
  <c r="L24" i="2"/>
  <c r="J24" i="2"/>
  <c r="H24" i="2"/>
  <c r="M24" i="2" s="1"/>
  <c r="F24" i="2"/>
  <c r="O23" i="2"/>
  <c r="N23" i="2"/>
  <c r="F23" i="2"/>
  <c r="L23" i="2" s="1"/>
  <c r="O22" i="2"/>
  <c r="N22" i="2"/>
  <c r="J22" i="2"/>
  <c r="F22" i="2"/>
  <c r="L22" i="2" s="1"/>
  <c r="N21" i="2"/>
  <c r="O21" i="2" s="1"/>
  <c r="O25" i="2" s="1"/>
  <c r="J21" i="2"/>
  <c r="H21" i="2"/>
  <c r="F21" i="2"/>
  <c r="L21" i="2" s="1"/>
  <c r="M21" i="2" s="1"/>
  <c r="N20" i="2"/>
  <c r="L20" i="2"/>
  <c r="J20" i="2"/>
  <c r="F20" i="2"/>
  <c r="H20" i="2" s="1"/>
  <c r="M20" i="2" s="1"/>
  <c r="N19" i="2"/>
  <c r="F19" i="2"/>
  <c r="H19" i="2" s="1"/>
  <c r="N18" i="2"/>
  <c r="F18" i="2"/>
  <c r="L18" i="2" s="1"/>
  <c r="N17" i="2"/>
  <c r="J17" i="2"/>
  <c r="H17" i="2"/>
  <c r="F17" i="2"/>
  <c r="L17" i="2" s="1"/>
  <c r="M17" i="2" s="1"/>
  <c r="N16" i="2"/>
  <c r="N25" i="2" s="1"/>
  <c r="F16" i="2"/>
  <c r="H16" i="2" s="1"/>
  <c r="K12" i="2"/>
  <c r="I12" i="2"/>
  <c r="G12" i="2"/>
  <c r="N11" i="2"/>
  <c r="F11" i="2"/>
  <c r="L11" i="2" s="1"/>
  <c r="N10" i="2"/>
  <c r="F10" i="2"/>
  <c r="L10" i="2" s="1"/>
  <c r="N9" i="2"/>
  <c r="J9" i="2"/>
  <c r="H9" i="2"/>
  <c r="F9" i="2"/>
  <c r="L9" i="2" s="1"/>
  <c r="M9" i="2" s="1"/>
  <c r="N8" i="2"/>
  <c r="L8" i="2"/>
  <c r="J8" i="2"/>
  <c r="F8" i="2"/>
  <c r="H8" i="2" s="1"/>
  <c r="M8" i="2" s="1"/>
  <c r="N7" i="2"/>
  <c r="F7" i="2"/>
  <c r="H7" i="2" s="1"/>
  <c r="N6" i="2"/>
  <c r="F6" i="2"/>
  <c r="L6" i="2" s="1"/>
  <c r="N5" i="2"/>
  <c r="J5" i="2"/>
  <c r="H5" i="2"/>
  <c r="F5" i="2"/>
  <c r="L5" i="2" s="1"/>
  <c r="M5" i="2" s="1"/>
  <c r="N4" i="2"/>
  <c r="L4" i="2"/>
  <c r="J4" i="2"/>
  <c r="F4" i="2"/>
  <c r="H4" i="2" s="1"/>
  <c r="M4" i="2" s="1"/>
  <c r="N3" i="2"/>
  <c r="N12" i="2" s="1"/>
  <c r="F3" i="2"/>
  <c r="H3" i="2" s="1"/>
  <c r="J16" i="2" l="1"/>
  <c r="M16" i="2" s="1"/>
  <c r="L16" i="2"/>
  <c r="L25" i="2" s="1"/>
  <c r="F13" i="3"/>
  <c r="H12" i="2"/>
  <c r="M3" i="2"/>
  <c r="H11" i="2"/>
  <c r="J3" i="2"/>
  <c r="J7" i="2"/>
  <c r="M7" i="2" s="1"/>
  <c r="J11" i="2"/>
  <c r="J19" i="2"/>
  <c r="M19" i="2" s="1"/>
  <c r="L3" i="2"/>
  <c r="H6" i="2"/>
  <c r="M6" i="2" s="1"/>
  <c r="L7" i="2"/>
  <c r="H10" i="2"/>
  <c r="H18" i="2"/>
  <c r="H25" i="2" s="1"/>
  <c r="L19" i="2"/>
  <c r="H23" i="2"/>
  <c r="M23" i="2" s="1"/>
  <c r="J6" i="2"/>
  <c r="J10" i="2"/>
  <c r="J18" i="2"/>
  <c r="H22" i="2"/>
  <c r="M22" i="2" s="1"/>
  <c r="J23" i="2"/>
  <c r="J25" i="2" l="1"/>
  <c r="F15" i="3"/>
  <c r="B13" i="1"/>
  <c r="L12" i="2"/>
  <c r="M18" i="2"/>
  <c r="J12" i="2"/>
  <c r="M25" i="2"/>
  <c r="M10" i="2"/>
  <c r="M12" i="2" s="1"/>
  <c r="M11" i="2"/>
  <c r="D6" i="4" l="1"/>
  <c r="B11" i="1"/>
  <c r="B17" i="1" l="1"/>
  <c r="F11" i="1" s="1"/>
  <c r="B18" i="1" l="1"/>
  <c r="D11" i="4" s="1"/>
  <c r="D12" i="4" s="1"/>
  <c r="F14" i="1"/>
  <c r="F15" i="1"/>
  <c r="F13" i="1"/>
  <c r="F12" i="1"/>
  <c r="B20" i="1" l="1"/>
  <c r="D4" i="4" s="1"/>
  <c r="D13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Bruno Zampaglione</author>
  </authors>
  <commentList>
    <comment ref="C2" authorId="0" shapeId="0" xr:uid="{A4AA0B73-3E5D-40F2-9C93-B7A8A808D5F6}">
      <text>
        <r>
          <rPr>
            <sz val="8"/>
            <rFont val="Tahoma"/>
            <family val="2"/>
          </rPr>
          <t xml:space="preserve">ATTREZZATURE INFORMATICHE = 36 MESI ATTREZZATURE   SCIENTIFICHE = 60 MESI   
</t>
        </r>
      </text>
    </comment>
  </commentList>
</comments>
</file>

<file path=xl/sharedStrings.xml><?xml version="1.0" encoding="utf-8"?>
<sst xmlns="http://schemas.openxmlformats.org/spreadsheetml/2006/main" count="101" uniqueCount="85">
  <si>
    <t xml:space="preserve">Project Acronym </t>
  </si>
  <si>
    <t>PI name</t>
  </si>
  <si>
    <t>Institution</t>
  </si>
  <si>
    <r>
      <t xml:space="preserve">Type of organisation 
</t>
    </r>
    <r>
      <rPr>
        <i/>
        <sz val="9"/>
        <rFont val="Century Gothic"/>
        <family val="2"/>
      </rPr>
      <t>H=Health care provider, IRCCS, ASST, AREU or ATS;  A=Academia; RO: Research Organisation</t>
    </r>
  </si>
  <si>
    <t>Type</t>
  </si>
  <si>
    <t>Total costs</t>
  </si>
  <si>
    <t>Item Description</t>
  </si>
  <si>
    <t xml:space="preserve">heading </t>
  </si>
  <si>
    <t>%</t>
  </si>
  <si>
    <t>Maximum percentage (%)</t>
  </si>
  <si>
    <t>Personnel</t>
  </si>
  <si>
    <r>
      <t xml:space="preserve">Please indicate the number of PMs per category of personnel (e.g. PhD Students, Post doc researchers, technicians) and the project tasks that justify the inclusion of that number of PMs. </t>
    </r>
    <r>
      <rPr>
        <i/>
        <u/>
        <sz val="9"/>
        <rFont val="Century Gothic"/>
        <family val="2"/>
      </rPr>
      <t>For public IRCCS and ASST/ATS/AREU, only staff recruited specifically on the project are eligible costs.</t>
    </r>
  </si>
  <si>
    <t>No limits but need to be duly justified. Please refer to Guidelines for applicants</t>
  </si>
  <si>
    <t xml:space="preserve">Consumables </t>
  </si>
  <si>
    <t>Please identify the consumables needed for the project tasks.  It is possible to include here animal purchase, their maintenance costs and breeding</t>
  </si>
  <si>
    <t>Travel</t>
  </si>
  <si>
    <t>max 10% of the total direct costs (overheads and subcontracting costs excluded)</t>
  </si>
  <si>
    <t xml:space="preserve">Equipment </t>
  </si>
  <si>
    <t>For FRRB, only equipment  on hire or eligible amortisation rate.</t>
  </si>
  <si>
    <t>Publications</t>
  </si>
  <si>
    <t xml:space="preserve">max 5% of the total direct costs (overheads and subcontracting costs excluded)  </t>
  </si>
  <si>
    <t xml:space="preserve">Travel </t>
  </si>
  <si>
    <t xml:space="preserve">Please give an estimate on the number of travel and main reasons for travelling during the project. Principal Investigators may be invited to present their projects in EP PerMed meetings. </t>
  </si>
  <si>
    <t>Other (direct costs)</t>
  </si>
  <si>
    <t xml:space="preserve">no limits but need to be duly justified </t>
  </si>
  <si>
    <r>
      <t xml:space="preserve">Please give an estimate on the n. of publications. </t>
    </r>
    <r>
      <rPr>
        <b/>
        <i/>
        <sz val="9"/>
        <rFont val="Century Gothic"/>
        <family val="2"/>
      </rPr>
      <t xml:space="preserve">The cost of publications shall be included in "other cost" in the project pre-proposal and full proposal templates.  </t>
    </r>
    <r>
      <rPr>
        <i/>
        <sz val="9"/>
        <rFont val="Century Gothic"/>
        <family val="2"/>
      </rPr>
      <t xml:space="preserve">It is presented separately here to facilitate the compliance with the FRRB budget rules. </t>
    </r>
  </si>
  <si>
    <t xml:space="preserve">Subcontracting </t>
  </si>
  <si>
    <t>max 20% of the total direct costs (overheads excluded)</t>
  </si>
  <si>
    <t xml:space="preserve">Other (direct costs) </t>
  </si>
  <si>
    <t>It may include shipping costs for samples, all other costs, etc. Please justify each predicted expenditure in relation to project tasks and objectives</t>
  </si>
  <si>
    <t xml:space="preserve">Subtotal direct costs </t>
  </si>
  <si>
    <t>Subtotal of all direct costs (subcontracting excluded)</t>
  </si>
  <si>
    <t xml:space="preserve">Overhead </t>
  </si>
  <si>
    <t>Flat rate 20% calculated on direct costs (subcontracting excluded)</t>
  </si>
  <si>
    <r>
      <t xml:space="preserve">Please justify each subcontractong cost in relation to project tasks and objectives. </t>
    </r>
    <r>
      <rPr>
        <i/>
        <u/>
        <sz val="9"/>
        <color theme="1"/>
        <rFont val="Century Gothic"/>
        <family val="2"/>
      </rPr>
      <t>It is compulsory to include in this section the cost of a financial audit certificate to be submitted with the final report (Eligible cost up to a maximum of € 8.000)</t>
    </r>
  </si>
  <si>
    <t xml:space="preserve"> it's compulsory to include the cost of a financial audit</t>
  </si>
  <si>
    <t>Total budget (€)</t>
  </si>
  <si>
    <t>COMPILARE SOLO CELLE GIALLE!</t>
  </si>
  <si>
    <t>NOME</t>
  </si>
  <si>
    <t>COGNOME</t>
  </si>
  <si>
    <t>RUOLO IN UNIMI</t>
  </si>
  <si>
    <t>COSTO ANNUO</t>
  </si>
  <si>
    <t>IRAP</t>
  </si>
  <si>
    <t>COSTO MENSILE AL NETTO DELL'IRAP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</si>
  <si>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1</t>
    </r>
  </si>
  <si>
    <t>TOT ANNO 1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</si>
  <si>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2</t>
    </r>
  </si>
  <si>
    <t>TOT ANNO 2</t>
  </si>
  <si>
    <r>
      <rPr>
        <b/>
        <u/>
        <sz val="11"/>
        <color rgb="FF000000"/>
        <rFont val="Calibri"/>
        <family val="2"/>
      </rPr>
      <t>MESI</t>
    </r>
    <r>
      <rPr>
        <sz val="11"/>
        <color theme="1"/>
        <rFont val="Calibri"/>
        <family val="2"/>
        <scheme val="minor"/>
      </rPr>
      <t xml:space="preserve"> ALLOCATI AL PROGETTO </t>
    </r>
    <r>
      <rPr>
        <b/>
        <sz val="11"/>
        <color rgb="FF000000"/>
        <rFont val="Calibri"/>
        <family val="2"/>
      </rPr>
      <t>ANNO 3</t>
    </r>
  </si>
  <si>
    <t>TOT ANNO 3</t>
  </si>
  <si>
    <t>TOTALE</t>
  </si>
  <si>
    <t>TOTALE PMs</t>
  </si>
  <si>
    <t>PERSONALE DA ARRUOLARE</t>
  </si>
  <si>
    <t>TIPOLOGIA CONTRATTUALE</t>
  </si>
  <si>
    <t>QUOTA IRAP NON RENDICONTABILE</t>
  </si>
  <si>
    <t xml:space="preserve">Calcolo costi di ammortamento per ATTREZZATURE, STRUMENTAZIONI </t>
  </si>
  <si>
    <t>COMPILARE LE CELLE IN GIALLO</t>
  </si>
  <si>
    <t xml:space="preserve">DESCRIZIONE ATTREZZATURE </t>
  </si>
  <si>
    <t>COSTO TOTALE</t>
  </si>
  <si>
    <t xml:space="preserve">PERIODO AMMORTAMENTO
60 mesi Attrezzature scientifiche
36 Attrezzature informatiche                                                </t>
  </si>
  <si>
    <t xml:space="preserve">MESI DI UTILIZZO NEL PROGETTO   </t>
  </si>
  <si>
    <r>
      <t>% UTILIZZO NEL PROGETTO (per esempio digitare "80%")</t>
    </r>
    <r>
      <rPr>
        <b/>
        <sz val="8"/>
        <color rgb="FF993300"/>
        <rFont val="Calibri"/>
        <family val="2"/>
      </rPr>
      <t xml:space="preserve">
si consiglia di non prevedere il 100%</t>
    </r>
  </si>
  <si>
    <t>TOTALE AMMORTAMENTO AMMISSIBILE</t>
  </si>
  <si>
    <t>TOTALE PARZIALE ATTREZZATURE SCIENTIFICHE</t>
  </si>
  <si>
    <t>TOTALE PARZIALE ATTTREZZATURE INFORMATICHE</t>
  </si>
  <si>
    <t>Totale IMPORTO AMMISSIBILE</t>
  </si>
  <si>
    <t xml:space="preserve">N.B.: </t>
  </si>
  <si>
    <t>ATTENZIONE</t>
  </si>
  <si>
    <t>differenza non ammortazzibile da inpuutare su Overheads o  altri  fondi</t>
  </si>
  <si>
    <t xml:space="preserve"> </t>
  </si>
  <si>
    <t>SOSTENIBILITA' ECONOMICA DEL PROGETTO</t>
  </si>
  <si>
    <t>ENTRATE</t>
  </si>
  <si>
    <t>Contributo FRRB</t>
  </si>
  <si>
    <t>COSTI   REALI</t>
  </si>
  <si>
    <t>Costo nuovi contratti</t>
  </si>
  <si>
    <t>Quota IRAP non rendicontabile</t>
  </si>
  <si>
    <t xml:space="preserve">Quota acquisto attrezzature </t>
  </si>
  <si>
    <t>Costi di esercizio</t>
  </si>
  <si>
    <t>Subcontracting</t>
  </si>
  <si>
    <t xml:space="preserve">spese generali </t>
  </si>
  <si>
    <t>Trattenuta UNIMI</t>
  </si>
  <si>
    <t>TOT USCITE EFFETTIVE</t>
  </si>
  <si>
    <t>SALDO CASSA DEVE ESSERE SEMPRE POSITIVO</t>
  </si>
  <si>
    <r>
      <rPr>
        <b/>
        <sz val="11"/>
        <color rgb="FF000000"/>
        <rFont val="Calibri"/>
        <family val="2"/>
      </rPr>
      <t>PERSONALE STRUTTURATO</t>
    </r>
    <r>
      <rPr>
        <sz val="11"/>
        <color rgb="FF000000"/>
        <rFont val="Calibri"/>
        <family val="2"/>
      </rPr>
      <t xml:space="preserve"> (Personnel costs of Pis who have a permanent contract with their own organisation are NOT eligible)</t>
    </r>
  </si>
  <si>
    <r>
      <t xml:space="preserve">MAXIMUM FUNDING PER PROJECT (€): </t>
    </r>
    <r>
      <rPr>
        <b/>
        <sz val="10"/>
        <color rgb="FFFF0000"/>
        <rFont val="Century Gothic"/>
        <family val="2"/>
      </rPr>
      <t>375.000,00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</si>
</sst>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[$€-410]\ * #,##0.00_-;\-[$€-410]\ * #,##0.00_-;_-[$€-410]\ * &quot;-&quot;??_-;_-@_-"/>
    <numFmt numFmtId="166" formatCode="&quot;€&quot;\ #,##0.00"/>
    <numFmt numFmtId="167" formatCode="_-* #,##0.00_-;\-* #,##0.0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i/>
      <sz val="10"/>
      <color rgb="FF000000"/>
      <name val="Century Gothic"/>
      <family val="2"/>
    </font>
    <font>
      <sz val="10"/>
      <color rgb="FF000000"/>
      <name val="Century Gothic"/>
      <family val="2"/>
    </font>
    <font>
      <i/>
      <sz val="10"/>
      <color rgb="FF000000"/>
      <name val="Century Gothic"/>
      <family val="2"/>
    </font>
    <font>
      <sz val="10"/>
      <color theme="1" tint="4.9989318521683403E-2"/>
      <name val="Century Gothic"/>
      <family val="2"/>
    </font>
    <font>
      <b/>
      <sz val="10"/>
      <color theme="1" tint="4.9989318521683403E-2"/>
      <name val="Century Gothic"/>
      <family val="2"/>
    </font>
    <font>
      <b/>
      <sz val="10"/>
      <color rgb="FFFF0000"/>
      <name val="Century Gothic"/>
      <family val="2"/>
    </font>
    <font>
      <sz val="9"/>
      <color rgb="FF000000"/>
      <name val="Century Gothic"/>
      <family val="2"/>
    </font>
    <font>
      <i/>
      <sz val="9"/>
      <name val="Century Gothic"/>
      <family val="2"/>
    </font>
    <font>
      <i/>
      <u/>
      <sz val="9"/>
      <name val="Century Gothic"/>
      <family val="2"/>
    </font>
    <font>
      <b/>
      <i/>
      <sz val="10"/>
      <color theme="1"/>
      <name val="Century Gothic"/>
      <family val="2"/>
    </font>
    <font>
      <b/>
      <i/>
      <sz val="10"/>
      <name val="Century Gothic"/>
      <family val="2"/>
    </font>
    <font>
      <b/>
      <i/>
      <sz val="9"/>
      <name val="Century Gothic"/>
      <family val="2"/>
    </font>
    <font>
      <i/>
      <sz val="9"/>
      <color theme="1"/>
      <name val="Century Gothic"/>
      <family val="2"/>
    </font>
    <font>
      <i/>
      <u/>
      <sz val="9"/>
      <color theme="1"/>
      <name val="Century Gothic"/>
      <family val="2"/>
    </font>
    <font>
      <i/>
      <sz val="10"/>
      <color rgb="FF595959"/>
      <name val="Century Gothic"/>
      <family val="2"/>
    </font>
    <font>
      <b/>
      <sz val="10"/>
      <color rgb="FF0070C0"/>
      <name val="Century Gothic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u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0"/>
      <name val="Arial"/>
      <family val="2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8"/>
      <color rgb="FF993300"/>
      <name val="Calibri"/>
      <family val="2"/>
    </font>
    <font>
      <sz val="10"/>
      <name val="Calibri"/>
      <family val="2"/>
    </font>
    <font>
      <b/>
      <sz val="12"/>
      <color rgb="FFFF0000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8"/>
      <name val="Tahoma"/>
      <family val="2"/>
    </font>
    <font>
      <i/>
      <sz val="10"/>
      <color rgb="FF00000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0B4"/>
        <bgColor rgb="FFDBDBDB"/>
      </patternFill>
    </fill>
    <fill>
      <patternFill patternType="solid">
        <fgColor rgb="FF9BC2E6"/>
        <bgColor rgb="FF9BC2E6"/>
      </patternFill>
    </fill>
    <fill>
      <patternFill patternType="solid">
        <fgColor rgb="FF2F75B5"/>
        <bgColor rgb="FF9BC2E6"/>
      </patternFill>
    </fill>
    <fill>
      <patternFill patternType="solid">
        <fgColor rgb="FFFFFF00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FF5050"/>
        <bgColor rgb="FF000000"/>
      </patternFill>
    </fill>
    <fill>
      <patternFill patternType="solid">
        <fgColor rgb="FFCC66FF"/>
        <bgColor rgb="FFC0C0C0"/>
      </patternFill>
    </fill>
    <fill>
      <patternFill patternType="solid">
        <fgColor rgb="FFCC66FF"/>
        <bgColor rgb="FF000000"/>
      </patternFill>
    </fill>
    <fill>
      <patternFill patternType="solid">
        <fgColor rgb="FFFFFF00"/>
        <bgColor rgb="FFFFFF66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D0CECE"/>
      </patternFill>
    </fill>
    <fill>
      <patternFill patternType="solid">
        <fgColor rgb="FFFFFFFF"/>
        <bgColor rgb="FFEDEDED"/>
      </patternFill>
    </fill>
    <fill>
      <patternFill patternType="solid">
        <fgColor rgb="FFBFBFBF"/>
        <bgColor rgb="FFBFBFBF"/>
      </patternFill>
    </fill>
    <fill>
      <patternFill patternType="solid">
        <fgColor rgb="FFCC66FF"/>
        <bgColor indexed="64"/>
      </patternFill>
    </fill>
    <fill>
      <patternFill patternType="solid">
        <fgColor rgb="FFCC66FF"/>
        <bgColor rgb="FFFFC000"/>
      </patternFill>
    </fill>
    <fill>
      <patternFill patternType="solid">
        <fgColor rgb="FFCC66FF"/>
        <bgColor rgb="FFB4C6E7"/>
      </patternFill>
    </fill>
    <fill>
      <patternFill patternType="solid">
        <fgColor rgb="FFC6E0B4"/>
        <bgColor rgb="FFC9C9C9"/>
      </patternFill>
    </fill>
    <fill>
      <patternFill patternType="solid">
        <fgColor rgb="FFD0CECE"/>
        <bgColor rgb="FFD0CECE"/>
      </patternFill>
    </fill>
    <fill>
      <patternFill patternType="solid">
        <fgColor rgb="FF808080"/>
        <bgColor rgb="FF808080"/>
      </patternFill>
    </fill>
    <fill>
      <patternFill patternType="solid">
        <fgColor rgb="FF9BC2E6"/>
        <bgColor rgb="FFFFE69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8" fillId="0" borderId="0"/>
    <xf numFmtId="167" fontId="28" fillId="0" borderId="0"/>
    <xf numFmtId="167" fontId="1" fillId="0" borderId="0"/>
    <xf numFmtId="164" fontId="1" fillId="0" borderId="0"/>
  </cellStyleXfs>
  <cellXfs count="137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/>
    <xf numFmtId="0" fontId="7" fillId="0" borderId="0" xfId="0" applyFont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8" fillId="3" borderId="2" xfId="0" applyFont="1" applyFill="1" applyBorder="1"/>
    <xf numFmtId="0" fontId="9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vertical="top"/>
    </xf>
    <xf numFmtId="2" fontId="10" fillId="6" borderId="1" xfId="0" applyNumberFormat="1" applyFont="1" applyFill="1" applyBorder="1" applyAlignment="1">
      <alignment horizontal="center" vertical="top"/>
    </xf>
    <xf numFmtId="165" fontId="4" fillId="0" borderId="0" xfId="0" applyNumberFormat="1" applyFont="1"/>
    <xf numFmtId="0" fontId="15" fillId="7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4" fillId="6" borderId="0" xfId="0" applyFont="1" applyFill="1"/>
    <xf numFmtId="165" fontId="4" fillId="0" borderId="0" xfId="0" applyNumberFormat="1" applyFont="1" applyProtection="1">
      <protection locked="0"/>
    </xf>
    <xf numFmtId="0" fontId="2" fillId="2" borderId="5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4" fillId="6" borderId="0" xfId="0" applyFont="1" applyFill="1"/>
    <xf numFmtId="0" fontId="15" fillId="3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6" fillId="7" borderId="1" xfId="0" applyFont="1" applyFill="1" applyBorder="1" applyAlignment="1">
      <alignment vertical="top" wrapText="1"/>
    </xf>
    <xf numFmtId="0" fontId="12" fillId="0" borderId="1" xfId="0" applyFont="1" applyBorder="1" applyAlignment="1" applyProtection="1">
      <alignment vertical="top" wrapText="1"/>
      <protection locked="0"/>
    </xf>
    <xf numFmtId="0" fontId="17" fillId="0" borderId="1" xfId="0" applyFont="1" applyBorder="1" applyAlignment="1">
      <alignment vertical="top" wrapText="1"/>
    </xf>
    <xf numFmtId="10" fontId="4" fillId="0" borderId="0" xfId="2" applyNumberFormat="1" applyFont="1" applyProtection="1">
      <protection locked="0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horizontal="center" vertical="center" wrapText="1"/>
    </xf>
    <xf numFmtId="164" fontId="2" fillId="2" borderId="8" xfId="1" applyFont="1" applyFill="1" applyBorder="1" applyAlignment="1" applyProtection="1">
      <alignment vertical="center" wrapText="1"/>
    </xf>
    <xf numFmtId="0" fontId="3" fillId="8" borderId="1" xfId="0" applyFont="1" applyFill="1" applyBorder="1" applyAlignment="1" applyProtection="1">
      <alignment horizontal="left"/>
      <protection locked="0"/>
    </xf>
    <xf numFmtId="0" fontId="10" fillId="0" borderId="0" xfId="0" applyFont="1" applyAlignment="1" applyProtection="1">
      <alignment vertical="center"/>
      <protection locked="0"/>
    </xf>
    <xf numFmtId="165" fontId="11" fillId="8" borderId="1" xfId="1" applyNumberFormat="1" applyFont="1" applyFill="1" applyBorder="1" applyAlignment="1" applyProtection="1">
      <alignment vertical="top" wrapText="1"/>
      <protection locked="0"/>
    </xf>
    <xf numFmtId="165" fontId="11" fillId="9" borderId="1" xfId="1" applyNumberFormat="1" applyFont="1" applyFill="1" applyBorder="1" applyAlignment="1" applyProtection="1">
      <alignment vertical="top" wrapText="1"/>
      <protection locked="0"/>
    </xf>
    <xf numFmtId="165" fontId="11" fillId="9" borderId="1" xfId="1" applyNumberFormat="1" applyFont="1" applyFill="1" applyBorder="1" applyAlignment="1" applyProtection="1">
      <alignment vertical="top" wrapText="1"/>
    </xf>
    <xf numFmtId="0" fontId="21" fillId="0" borderId="0" xfId="3" applyFont="1"/>
    <xf numFmtId="0" fontId="21" fillId="11" borderId="1" xfId="3" applyFont="1" applyFill="1" applyBorder="1" applyAlignment="1">
      <alignment horizontal="center" vertical="center" wrapText="1"/>
    </xf>
    <xf numFmtId="166" fontId="23" fillId="11" borderId="1" xfId="3" applyNumberFormat="1" applyFont="1" applyFill="1" applyBorder="1" applyAlignment="1">
      <alignment horizontal="center" vertical="center" wrapText="1"/>
    </xf>
    <xf numFmtId="0" fontId="23" fillId="11" borderId="1" xfId="3" applyFont="1" applyFill="1" applyBorder="1" applyAlignment="1">
      <alignment horizontal="center" vertical="center" wrapText="1"/>
    </xf>
    <xf numFmtId="166" fontId="22" fillId="11" borderId="1" xfId="3" applyNumberFormat="1" applyFont="1" applyFill="1" applyBorder="1" applyAlignment="1">
      <alignment horizontal="center" vertical="center" wrapText="1"/>
    </xf>
    <xf numFmtId="166" fontId="25" fillId="12" borderId="1" xfId="3" applyNumberFormat="1" applyFont="1" applyFill="1" applyBorder="1" applyAlignment="1">
      <alignment horizontal="center" vertical="center" wrapText="1"/>
    </xf>
    <xf numFmtId="0" fontId="23" fillId="0" borderId="0" xfId="3" applyFont="1" applyAlignment="1">
      <alignment horizontal="center" vertical="center" wrapText="1"/>
    </xf>
    <xf numFmtId="0" fontId="23" fillId="13" borderId="1" xfId="3" applyFont="1" applyFill="1" applyBorder="1" applyProtection="1">
      <protection locked="0"/>
    </xf>
    <xf numFmtId="0" fontId="21" fillId="13" borderId="1" xfId="3" applyFont="1" applyFill="1" applyBorder="1" applyProtection="1">
      <protection locked="0"/>
    </xf>
    <xf numFmtId="10" fontId="21" fillId="14" borderId="1" xfId="3" applyNumberFormat="1" applyFont="1" applyFill="1" applyBorder="1"/>
    <xf numFmtId="166" fontId="21" fillId="0" borderId="1" xfId="3" applyNumberFormat="1" applyFont="1" applyBorder="1"/>
    <xf numFmtId="166" fontId="22" fillId="0" borderId="1" xfId="3" applyNumberFormat="1" applyFont="1" applyBorder="1"/>
    <xf numFmtId="2" fontId="22" fillId="0" borderId="1" xfId="3" applyNumberFormat="1" applyFont="1" applyBorder="1"/>
    <xf numFmtId="0" fontId="22" fillId="11" borderId="10" xfId="3" applyFont="1" applyFill="1" applyBorder="1" applyAlignment="1">
      <alignment horizontal="left" vertical="center"/>
    </xf>
    <xf numFmtId="0" fontId="22" fillId="11" borderId="1" xfId="3" applyFont="1" applyFill="1" applyBorder="1" applyAlignment="1">
      <alignment vertical="center"/>
    </xf>
    <xf numFmtId="166" fontId="22" fillId="11" borderId="1" xfId="3" applyNumberFormat="1" applyFont="1" applyFill="1" applyBorder="1" applyAlignment="1">
      <alignment vertical="center"/>
    </xf>
    <xf numFmtId="166" fontId="22" fillId="11" borderId="1" xfId="3" applyNumberFormat="1" applyFont="1" applyFill="1" applyBorder="1"/>
    <xf numFmtId="2" fontId="25" fillId="12" borderId="1" xfId="3" applyNumberFormat="1" applyFont="1" applyFill="1" applyBorder="1"/>
    <xf numFmtId="0" fontId="22" fillId="0" borderId="0" xfId="3" applyFont="1"/>
    <xf numFmtId="166" fontId="21" fillId="0" borderId="0" xfId="3" applyNumberFormat="1" applyFont="1"/>
    <xf numFmtId="166" fontId="22" fillId="0" borderId="0" xfId="3" applyNumberFormat="1" applyFont="1"/>
    <xf numFmtId="0" fontId="26" fillId="15" borderId="1" xfId="3" applyFont="1" applyFill="1" applyBorder="1" applyAlignment="1">
      <alignment horizontal="center" vertical="center" wrapText="1"/>
    </xf>
    <xf numFmtId="0" fontId="21" fillId="0" borderId="1" xfId="3" applyFont="1" applyBorder="1"/>
    <xf numFmtId="10" fontId="27" fillId="14" borderId="1" xfId="3" applyNumberFormat="1" applyFont="1" applyFill="1" applyBorder="1"/>
    <xf numFmtId="166" fontId="27" fillId="0" borderId="1" xfId="3" applyNumberFormat="1" applyFont="1" applyBorder="1"/>
    <xf numFmtId="166" fontId="25" fillId="15" borderId="1" xfId="3" applyNumberFormat="1" applyFont="1" applyFill="1" applyBorder="1"/>
    <xf numFmtId="0" fontId="30" fillId="19" borderId="1" xfId="4" applyFont="1" applyFill="1" applyBorder="1" applyAlignment="1">
      <alignment horizontal="center" vertical="center" wrapText="1"/>
    </xf>
    <xf numFmtId="167" fontId="30" fillId="19" borderId="1" xfId="5" applyFont="1" applyFill="1" applyBorder="1" applyAlignment="1">
      <alignment horizontal="center" vertical="center" wrapText="1"/>
    </xf>
    <xf numFmtId="0" fontId="30" fillId="20" borderId="1" xfId="4" applyFont="1" applyFill="1" applyBorder="1" applyAlignment="1">
      <alignment horizontal="center" vertical="center" wrapText="1"/>
    </xf>
    <xf numFmtId="0" fontId="32" fillId="0" borderId="1" xfId="4" applyFont="1" applyBorder="1"/>
    <xf numFmtId="0" fontId="32" fillId="0" borderId="9" xfId="4" applyFont="1" applyBorder="1"/>
    <xf numFmtId="0" fontId="32" fillId="18" borderId="1" xfId="4" applyFont="1" applyFill="1" applyBorder="1" applyAlignment="1" applyProtection="1">
      <alignment vertical="center"/>
      <protection locked="0"/>
    </xf>
    <xf numFmtId="167" fontId="23" fillId="18" borderId="1" xfId="5" applyFont="1" applyFill="1" applyBorder="1" applyAlignment="1" applyProtection="1">
      <alignment vertical="center"/>
      <protection locked="0"/>
    </xf>
    <xf numFmtId="0" fontId="32" fillId="21" borderId="1" xfId="4" applyFont="1" applyFill="1" applyBorder="1" applyAlignment="1">
      <alignment horizontal="center" vertical="center"/>
    </xf>
    <xf numFmtId="0" fontId="32" fillId="18" borderId="1" xfId="4" applyFont="1" applyFill="1" applyBorder="1" applyAlignment="1" applyProtection="1">
      <alignment horizontal="center" vertical="center"/>
      <protection locked="0"/>
    </xf>
    <xf numFmtId="9" fontId="32" fillId="18" borderId="1" xfId="4" applyNumberFormat="1" applyFont="1" applyFill="1" applyBorder="1" applyAlignment="1" applyProtection="1">
      <alignment horizontal="center" vertical="center"/>
      <protection locked="0"/>
    </xf>
    <xf numFmtId="167" fontId="32" fillId="22" borderId="1" xfId="5" applyFont="1" applyFill="1" applyBorder="1" applyAlignment="1">
      <alignment vertical="center"/>
    </xf>
    <xf numFmtId="0" fontId="32" fillId="23" borderId="1" xfId="4" applyFont="1" applyFill="1" applyBorder="1" applyAlignment="1">
      <alignment vertical="center"/>
    </xf>
    <xf numFmtId="167" fontId="23" fillId="23" borderId="1" xfId="5" applyFont="1" applyFill="1" applyBorder="1" applyAlignment="1">
      <alignment vertical="center"/>
    </xf>
    <xf numFmtId="0" fontId="30" fillId="24" borderId="1" xfId="4" applyFont="1" applyFill="1" applyBorder="1" applyAlignment="1">
      <alignment horizontal="center" vertical="center"/>
    </xf>
    <xf numFmtId="167" fontId="30" fillId="24" borderId="1" xfId="5" applyFont="1" applyFill="1" applyBorder="1" applyAlignment="1">
      <alignment vertical="center"/>
    </xf>
    <xf numFmtId="167" fontId="32" fillId="18" borderId="1" xfId="5" applyFont="1" applyFill="1" applyBorder="1" applyAlignment="1" applyProtection="1">
      <alignment vertical="center"/>
      <protection locked="0"/>
    </xf>
    <xf numFmtId="10" fontId="32" fillId="18" borderId="1" xfId="4" applyNumberFormat="1" applyFont="1" applyFill="1" applyBorder="1" applyAlignment="1" applyProtection="1">
      <alignment horizontal="center" vertical="center"/>
      <protection locked="0"/>
    </xf>
    <xf numFmtId="0" fontId="30" fillId="22" borderId="1" xfId="4" applyFont="1" applyFill="1" applyBorder="1" applyAlignment="1">
      <alignment wrapText="1"/>
    </xf>
    <xf numFmtId="167" fontId="32" fillId="22" borderId="1" xfId="4" applyNumberFormat="1" applyFont="1" applyFill="1" applyBorder="1"/>
    <xf numFmtId="0" fontId="32" fillId="22" borderId="1" xfId="4" applyFont="1" applyFill="1" applyBorder="1"/>
    <xf numFmtId="0" fontId="32" fillId="22" borderId="1" xfId="4" applyFont="1" applyFill="1" applyBorder="1" applyAlignment="1">
      <alignment horizontal="center" vertical="center"/>
    </xf>
    <xf numFmtId="167" fontId="30" fillId="22" borderId="1" xfId="5" applyFont="1" applyFill="1" applyBorder="1" applyAlignment="1">
      <alignment vertical="center"/>
    </xf>
    <xf numFmtId="0" fontId="32" fillId="0" borderId="13" xfId="4" applyFont="1" applyBorder="1"/>
    <xf numFmtId="0" fontId="32" fillId="0" borderId="0" xfId="4" applyFont="1"/>
    <xf numFmtId="0" fontId="30" fillId="0" borderId="13" xfId="4" applyFont="1" applyBorder="1"/>
    <xf numFmtId="167" fontId="30" fillId="25" borderId="1" xfId="4" applyNumberFormat="1" applyFont="1" applyFill="1" applyBorder="1"/>
    <xf numFmtId="0" fontId="22" fillId="0" borderId="1" xfId="0" applyFont="1" applyBorder="1" applyAlignment="1">
      <alignment horizontal="center" vertical="center" wrapText="1"/>
    </xf>
    <xf numFmtId="167" fontId="22" fillId="27" borderId="1" xfId="6" applyFont="1" applyFill="1" applyBorder="1" applyAlignment="1">
      <alignment horizontal="center" vertical="center" wrapText="1"/>
    </xf>
    <xf numFmtId="0" fontId="22" fillId="28" borderId="1" xfId="0" applyFont="1" applyFill="1" applyBorder="1" applyAlignment="1">
      <alignment horizontal="center" vertical="center" wrapText="1"/>
    </xf>
    <xf numFmtId="167" fontId="22" fillId="28" borderId="1" xfId="6" applyFont="1" applyFill="1" applyBorder="1" applyAlignment="1">
      <alignment horizontal="center" vertical="center" wrapText="1"/>
    </xf>
    <xf numFmtId="2" fontId="37" fillId="0" borderId="1" xfId="7" applyNumberFormat="1" applyFont="1" applyBorder="1" applyAlignment="1">
      <alignment wrapText="1"/>
    </xf>
    <xf numFmtId="0" fontId="23" fillId="0" borderId="1" xfId="0" applyFont="1" applyBorder="1"/>
    <xf numFmtId="167" fontId="37" fillId="27" borderId="1" xfId="6" applyFont="1" applyFill="1" applyBorder="1" applyAlignment="1">
      <alignment horizontal="center" vertical="center"/>
    </xf>
    <xf numFmtId="2" fontId="21" fillId="0" borderId="1" xfId="7" applyNumberFormat="1" applyFont="1" applyBorder="1"/>
    <xf numFmtId="0" fontId="37" fillId="0" borderId="1" xfId="0" applyFont="1" applyBorder="1" applyAlignment="1">
      <alignment wrapText="1"/>
    </xf>
    <xf numFmtId="0" fontId="37" fillId="0" borderId="1" xfId="0" applyFont="1" applyBorder="1"/>
    <xf numFmtId="2" fontId="22" fillId="0" borderId="1" xfId="7" applyNumberFormat="1" applyFont="1" applyBorder="1" applyAlignment="1">
      <alignment horizontal="left"/>
    </xf>
    <xf numFmtId="2" fontId="21" fillId="0" borderId="1" xfId="7" applyNumberFormat="1" applyFont="1" applyBorder="1" applyAlignment="1">
      <alignment horizontal="left"/>
    </xf>
    <xf numFmtId="167" fontId="22" fillId="27" borderId="1" xfId="6" applyFont="1" applyFill="1" applyBorder="1" applyAlignment="1">
      <alignment horizontal="center" vertical="center"/>
    </xf>
    <xf numFmtId="167" fontId="21" fillId="29" borderId="1" xfId="6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0" fillId="5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8" borderId="1" xfId="0" applyFont="1" applyFill="1" applyBorder="1" applyAlignment="1" applyProtection="1">
      <alignment vertical="center" wrapText="1"/>
      <protection locked="0"/>
    </xf>
    <xf numFmtId="0" fontId="6" fillId="8" borderId="1" xfId="0" applyFont="1" applyFill="1" applyBorder="1" applyAlignment="1" applyProtection="1">
      <alignment horizontal="left" vertical="center" wrapText="1"/>
      <protection locked="0"/>
    </xf>
    <xf numFmtId="0" fontId="21" fillId="13" borderId="9" xfId="3" applyFont="1" applyFill="1" applyBorder="1" applyAlignment="1" applyProtection="1">
      <alignment horizontal="center" vertical="center"/>
      <protection locked="0"/>
    </xf>
    <xf numFmtId="0" fontId="21" fillId="13" borderId="10" xfId="3" applyFont="1" applyFill="1" applyBorder="1" applyAlignment="1" applyProtection="1">
      <alignment horizontal="center" vertical="center"/>
      <protection locked="0"/>
    </xf>
    <xf numFmtId="0" fontId="21" fillId="13" borderId="11" xfId="3" applyFont="1" applyFill="1" applyBorder="1" applyAlignment="1" applyProtection="1">
      <alignment horizontal="center" vertical="center"/>
      <protection locked="0"/>
    </xf>
    <xf numFmtId="0" fontId="22" fillId="11" borderId="9" xfId="3" applyFont="1" applyFill="1" applyBorder="1" applyAlignment="1">
      <alignment horizontal="left" vertical="center"/>
    </xf>
    <xf numFmtId="0" fontId="22" fillId="11" borderId="10" xfId="3" applyFont="1" applyFill="1" applyBorder="1" applyAlignment="1">
      <alignment horizontal="left" vertical="center"/>
    </xf>
    <xf numFmtId="0" fontId="23" fillId="13" borderId="9" xfId="3" applyFont="1" applyFill="1" applyBorder="1" applyAlignment="1">
      <alignment horizontal="left" vertical="center"/>
    </xf>
    <xf numFmtId="0" fontId="23" fillId="13" borderId="10" xfId="3" applyFont="1" applyFill="1" applyBorder="1" applyAlignment="1">
      <alignment horizontal="left" vertical="center"/>
    </xf>
    <xf numFmtId="0" fontId="23" fillId="13" borderId="11" xfId="3" applyFont="1" applyFill="1" applyBorder="1" applyAlignment="1">
      <alignment horizontal="left" vertical="center"/>
    </xf>
    <xf numFmtId="0" fontId="23" fillId="13" borderId="9" xfId="3" applyFont="1" applyFill="1" applyBorder="1" applyAlignment="1" applyProtection="1">
      <alignment horizontal="center" vertical="center"/>
      <protection locked="0"/>
    </xf>
    <xf numFmtId="0" fontId="23" fillId="13" borderId="10" xfId="3" applyFont="1" applyFill="1" applyBorder="1" applyAlignment="1" applyProtection="1">
      <alignment horizontal="center" vertical="center"/>
      <protection locked="0"/>
    </xf>
    <xf numFmtId="0" fontId="23" fillId="13" borderId="11" xfId="3" applyFont="1" applyFill="1" applyBorder="1" applyAlignment="1" applyProtection="1">
      <alignment horizontal="center" vertical="center"/>
      <protection locked="0"/>
    </xf>
    <xf numFmtId="0" fontId="21" fillId="10" borderId="9" xfId="3" applyFont="1" applyFill="1" applyBorder="1" applyAlignment="1">
      <alignment horizontal="center" vertical="center"/>
    </xf>
    <xf numFmtId="0" fontId="21" fillId="10" borderId="10" xfId="3" applyFont="1" applyFill="1" applyBorder="1" applyAlignment="1">
      <alignment horizontal="center" vertical="center"/>
    </xf>
    <xf numFmtId="0" fontId="21" fillId="10" borderId="11" xfId="3" applyFont="1" applyFill="1" applyBorder="1" applyAlignment="1">
      <alignment horizontal="center" vertical="center"/>
    </xf>
    <xf numFmtId="0" fontId="22" fillId="10" borderId="9" xfId="3" applyFont="1" applyFill="1" applyBorder="1" applyAlignment="1">
      <alignment horizontal="center" vertical="center"/>
    </xf>
    <xf numFmtId="0" fontId="21" fillId="11" borderId="9" xfId="3" applyFont="1" applyFill="1" applyBorder="1" applyAlignment="1">
      <alignment horizontal="center" vertical="center" wrapText="1"/>
    </xf>
    <xf numFmtId="0" fontId="21" fillId="11" borderId="10" xfId="3" applyFont="1" applyFill="1" applyBorder="1" applyAlignment="1">
      <alignment horizontal="center" vertical="center" wrapText="1"/>
    </xf>
    <xf numFmtId="0" fontId="21" fillId="11" borderId="11" xfId="3" applyFont="1" applyFill="1" applyBorder="1" applyAlignment="1">
      <alignment horizontal="center" vertical="center" wrapText="1"/>
    </xf>
    <xf numFmtId="0" fontId="29" fillId="16" borderId="1" xfId="4" applyFont="1" applyFill="1" applyBorder="1" applyAlignment="1">
      <alignment horizontal="center" vertical="center" wrapText="1"/>
    </xf>
    <xf numFmtId="0" fontId="30" fillId="17" borderId="1" xfId="4" applyFont="1" applyFill="1" applyBorder="1" applyAlignment="1">
      <alignment horizontal="center" vertical="center"/>
    </xf>
    <xf numFmtId="0" fontId="30" fillId="17" borderId="9" xfId="4" applyFont="1" applyFill="1" applyBorder="1" applyAlignment="1">
      <alignment horizontal="center" vertical="center"/>
    </xf>
    <xf numFmtId="0" fontId="30" fillId="18" borderId="12" xfId="4" applyFont="1" applyFill="1" applyBorder="1" applyAlignment="1">
      <alignment horizontal="center" vertical="center" textRotation="180"/>
    </xf>
    <xf numFmtId="0" fontId="30" fillId="18" borderId="14" xfId="4" applyFont="1" applyFill="1" applyBorder="1" applyAlignment="1">
      <alignment horizontal="center" vertical="center" textRotation="180"/>
    </xf>
    <xf numFmtId="0" fontId="33" fillId="25" borderId="1" xfId="4" applyFont="1" applyFill="1" applyBorder="1" applyAlignment="1">
      <alignment vertical="center"/>
    </xf>
    <xf numFmtId="0" fontId="34" fillId="25" borderId="1" xfId="4" applyFont="1" applyFill="1" applyBorder="1"/>
    <xf numFmtId="0" fontId="35" fillId="25" borderId="1" xfId="4" applyFont="1" applyFill="1" applyBorder="1" applyAlignment="1">
      <alignment wrapText="1"/>
    </xf>
    <xf numFmtId="0" fontId="32" fillId="0" borderId="13" xfId="4" applyFont="1" applyBorder="1" applyAlignment="1">
      <alignment wrapText="1"/>
    </xf>
    <xf numFmtId="0" fontId="32" fillId="0" borderId="0" xfId="4" applyFont="1" applyAlignment="1">
      <alignment wrapText="1"/>
    </xf>
    <xf numFmtId="0" fontId="22" fillId="26" borderId="1" xfId="0" applyFont="1" applyFill="1" applyBorder="1" applyAlignment="1">
      <alignment horizontal="center" vertical="center" wrapText="1"/>
    </xf>
    <xf numFmtId="0" fontId="23" fillId="29" borderId="1" xfId="0" applyFont="1" applyFill="1" applyBorder="1" applyAlignment="1">
      <alignment horizontal="left"/>
    </xf>
  </cellXfs>
  <cellStyles count="8">
    <cellStyle name="Migliaia 2" xfId="6" xr:uid="{6F7F803B-9088-4681-BDC3-178EC67A4203}"/>
    <cellStyle name="Migliaia 4" xfId="5" xr:uid="{1499679F-B0E8-4AE1-BB69-CA0EC96B2476}"/>
    <cellStyle name="Normale" xfId="0" builtinId="0"/>
    <cellStyle name="Normale 2" xfId="3" xr:uid="{6FEFFC92-5C70-45C3-B262-D6646201C927}"/>
    <cellStyle name="Normale 3" xfId="4" xr:uid="{0D6CB410-78BC-4A1C-BD00-EC2898729FB4}"/>
    <cellStyle name="Percentuale" xfId="2" builtinId="5"/>
    <cellStyle name="Valuta" xfId="1" builtinId="4"/>
    <cellStyle name="Valuta 2" xfId="7" xr:uid="{E24478D5-E4DD-46F8-8B08-8E02B07F2C33}"/>
  </cellStyles>
  <dxfs count="18"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>
          <bgColor rgb="FFA9D08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Century Gothic"/>
        <scheme val="none"/>
      </font>
      <fill>
        <patternFill patternType="solid">
          <fgColor indexed="64"/>
          <bgColor theme="4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entury Gothic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strike val="0"/>
        <outline val="0"/>
        <shadow val="0"/>
        <vertAlign val="baseline"/>
        <sz val="10"/>
        <name val="Century Gothic"/>
        <scheme val="none"/>
      </font>
      <alignment vertical="top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Century Gothic"/>
        <scheme val="none"/>
      </font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scheme val="none"/>
      </font>
      <fill>
        <patternFill patternType="solid">
          <fgColor indexed="64"/>
          <bgColor theme="2" tint="-9.9978637043366805E-2"/>
        </patternFill>
      </fill>
      <alignment vertical="top" textRotation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color theme="1" tint="4.9989318521683403E-2"/>
        <name val="Century Gothic"/>
        <scheme val="none"/>
      </font>
      <fill>
        <patternFill patternType="solid">
          <fgColor indexed="64"/>
          <bgColor theme="4" tint="0.59999389629810485"/>
        </patternFill>
      </fill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CFF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5067299</xdr:colOff>
      <xdr:row>18</xdr:row>
      <xdr:rowOff>57730</xdr:rowOff>
    </xdr:from>
    <xdr:to>
      <xdr:col>3</xdr:col>
      <xdr:colOff>600706</xdr:colOff>
      <xdr:row>19</xdr:row>
      <xdr:rowOff>1616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0800000">
          <a:off x="8267699" y="6068005"/>
          <a:ext cx="600707" cy="467761"/>
        </a:xfrm>
        <a:prstGeom prst="rightArrow">
          <a:avLst/>
        </a:prstGeom>
        <a:solidFill>
          <a:srgbClr val="0070C0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0</xdr:col>
      <xdr:colOff>240241</xdr:colOff>
      <xdr:row>22</xdr:row>
      <xdr:rowOff>173566</xdr:rowOff>
    </xdr:from>
    <xdr:to>
      <xdr:col>5</xdr:col>
      <xdr:colOff>543983</xdr:colOff>
      <xdr:row>36</xdr:row>
      <xdr:rowOff>133349</xdr:rowOff>
    </xdr:to>
    <xdr:sp macro="" textlink="">
      <xdr:nvSpPr>
        <xdr:cNvPr id="5" name="CasellaDiTesto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SpPr txBox="1"/>
      </xdr:nvSpPr>
      <xdr:spPr>
        <a:xfrm>
          <a:off x="240241" y="7203016"/>
          <a:ext cx="10752667" cy="2626783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IMPORTANT INFORMATION</a:t>
          </a:r>
          <a:endParaRPr lang="it-IT" sz="1000" b="1">
            <a:solidFill>
              <a:schemeClr val="accent1">
                <a:lumMod val="50000"/>
              </a:schemeClr>
            </a:solidFill>
            <a:latin typeface="Century Gothic" panose="020B0502020202020204" pitchFamily="34" charset="0"/>
          </a:endParaRPr>
        </a:p>
        <a:p>
          <a:endParaRPr lang="it-IT" sz="1000">
            <a:latin typeface="Century Gothic" panose="020B0502020202020204" pitchFamily="34" charset="0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Direct costs: 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Personnel (for public IRCCS and ASST, AREU and</a:t>
          </a:r>
          <a:r>
            <a:rPr lang="en-GB" sz="1000" baseline="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ATS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only staff recruited specifically on the project)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Consumables, animals purchase, maintenance and breeding;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Equipment (on hire or eligible amortization rate);  </a:t>
          </a: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Travel: max 10%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</a:t>
          </a:r>
          <a:endParaRPr lang="en-GB" sz="1000">
            <a:effectLst/>
            <a:latin typeface="Century Gothic" panose="020B0502020202020204" pitchFamily="34" charset="0"/>
          </a:endParaRPr>
        </a:p>
        <a:p>
          <a:pPr lvl="0"/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Publications: max 5% of the total direct costs (</a:t>
          </a:r>
          <a:r>
            <a:rPr lang="en-GB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 and subcontracting costs excluded</a:t>
          </a:r>
          <a:r>
            <a:rPr lang="en-GB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)  </a:t>
          </a:r>
          <a:endParaRPr lang="en-GB" sz="1000">
            <a:effectLst/>
            <a:latin typeface="Century Gothic" panose="020B0502020202020204" pitchFamily="34" charset="0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Subcontracting: max 20% of the total direct costs </a:t>
          </a:r>
          <a:r>
            <a:rPr lang="en-US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(overheads costs excluded) </a:t>
          </a:r>
          <a:endParaRPr lang="en-GB" sz="1000" i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FRRB will require the submission of a financial audit certificate together with the final financial report. This cost, to be included under the “Subcontracting” category will be eligible up to a maximum of € 8.000,00. </a:t>
          </a:r>
          <a:endParaRPr lang="en-GB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pPr lvl="0"/>
          <a:endParaRPr lang="it-IT" sz="1000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 b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Indirect costs:</a:t>
          </a:r>
          <a:endParaRPr lang="it-IT" sz="1000" b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Overheads: 20% flat rate calculated on direct costs </a:t>
          </a:r>
          <a:r>
            <a:rPr lang="en-US" sz="1000" i="1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(Subcontracting costs excluded from this calculation ).</a:t>
          </a:r>
          <a:endParaRPr lang="it-IT" sz="1000" i="1">
            <a:solidFill>
              <a:schemeClr val="dk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en-US" sz="1000">
              <a:solidFill>
                <a:schemeClr val="dk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Only costs generated over the lifetime of the project will be considered eligible.</a:t>
          </a:r>
          <a:endParaRPr lang="it-IT" sz="1000">
            <a:latin typeface="Century Gothic" panose="020B0502020202020204" pitchFamily="34" charset="0"/>
          </a:endParaRPr>
        </a:p>
      </xdr:txBody>
    </xdr:sp>
    <xdr:clientData/>
  </xdr:twoCellAnchor>
  <xdr:oneCellAnchor>
    <xdr:from>
      <xdr:col>0</xdr:col>
      <xdr:colOff>1028700</xdr:colOff>
      <xdr:row>1</xdr:row>
      <xdr:rowOff>381000</xdr:rowOff>
    </xdr:from>
    <xdr:ext cx="184731" cy="264560"/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28700" y="38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1</xdr:col>
      <xdr:colOff>180975</xdr:colOff>
      <xdr:row>0</xdr:row>
      <xdr:rowOff>95251</xdr:rowOff>
    </xdr:from>
    <xdr:to>
      <xdr:col>2</xdr:col>
      <xdr:colOff>4963583</xdr:colOff>
      <xdr:row>2</xdr:row>
      <xdr:rowOff>101600</xdr:rowOff>
    </xdr:to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587625" y="95251"/>
          <a:ext cx="5728758" cy="692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cap="small">
              <a:solidFill>
                <a:srgbClr val="0070C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BRAINHEALTH JOINT</a:t>
          </a:r>
          <a:r>
            <a:rPr lang="en-US" sz="1100" b="1" cap="small" baseline="0">
              <a:solidFill>
                <a:srgbClr val="0070C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 TRANSNATIONAL </a:t>
          </a:r>
          <a:r>
            <a:rPr lang="en-US" sz="1100" b="1" cap="small">
              <a:solidFill>
                <a:srgbClr val="0070C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CALL FOR PROPOSALS (2026)  </a:t>
          </a:r>
          <a:r>
            <a:rPr lang="en-GB" sz="1100" b="1" cap="small">
              <a:solidFill>
                <a:srgbClr val="0070C0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 </a:t>
          </a:r>
          <a:endParaRPr lang="en-GB" sz="1100">
            <a:solidFill>
              <a:srgbClr val="0070C0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  <a:p>
          <a:r>
            <a:rPr lang="it-IT" sz="1100" b="0" i="0">
              <a:solidFill>
                <a:schemeClr val="accen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JTC2026 Call 1: Neurological Mental Sensory Disorders</a:t>
          </a:r>
        </a:p>
        <a:p>
          <a:r>
            <a:rPr lang="it-IT" sz="1100" b="0" i="0">
              <a:solidFill>
                <a:schemeClr val="accent1"/>
              </a:solidFill>
              <a:effectLst/>
              <a:latin typeface="Century Gothic" panose="020B0502020202020204" pitchFamily="34" charset="0"/>
              <a:ea typeface="+mn-ea"/>
              <a:cs typeface="+mn-cs"/>
            </a:rPr>
            <a:t>JTC2026 Call 2: Neurodegenerative Disorders</a:t>
          </a:r>
        </a:p>
        <a:p>
          <a:endParaRPr lang="it-IT" sz="1100" b="0" i="0">
            <a:solidFill>
              <a:schemeClr val="accent1"/>
            </a:solidFill>
            <a:effectLst/>
            <a:latin typeface="Century Gothic" panose="020B0502020202020204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31750</xdr:colOff>
      <xdr:row>3</xdr:row>
      <xdr:rowOff>0</xdr:rowOff>
    </xdr:from>
    <xdr:to>
      <xdr:col>7</xdr:col>
      <xdr:colOff>95250</xdr:colOff>
      <xdr:row>7</xdr:row>
      <xdr:rowOff>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347200" y="1219200"/>
          <a:ext cx="5645150" cy="7620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000" b="1">
              <a:latin typeface="Century Gothic" panose="020B0502020202020204" pitchFamily="34" charset="0"/>
            </a:rPr>
            <a:t>PLEASE NOTE : this budget table is</a:t>
          </a:r>
          <a:r>
            <a:rPr lang="it-IT" sz="1000" b="1" baseline="0">
              <a:latin typeface="Century Gothic" panose="020B0502020202020204" pitchFamily="34" charset="0"/>
            </a:rPr>
            <a:t> provided as support to Lombardy applicants to draft the budget.</a:t>
          </a:r>
        </a:p>
        <a:p>
          <a:r>
            <a:rPr lang="it-IT" sz="1000" b="1" u="sng" baseline="0">
              <a:solidFill>
                <a:srgbClr val="FF0000"/>
              </a:solidFill>
              <a:latin typeface="Century Gothic" panose="020B0502020202020204" pitchFamily="34" charset="0"/>
            </a:rPr>
            <a:t>There is no need to submit  this budget to FRRB. Only the pre elegibility check form is requested.</a:t>
          </a:r>
          <a:endParaRPr lang="it-IT" sz="1000" b="1" u="sng">
            <a:solidFill>
              <a:srgbClr val="FF000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 editAs="oneCell">
    <xdr:from>
      <xdr:col>0</xdr:col>
      <xdr:colOff>82551</xdr:colOff>
      <xdr:row>0</xdr:row>
      <xdr:rowOff>6351</xdr:rowOff>
    </xdr:from>
    <xdr:to>
      <xdr:col>0</xdr:col>
      <xdr:colOff>2222501</xdr:colOff>
      <xdr:row>2</xdr:row>
      <xdr:rowOff>76913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7A010C8-026E-0CDE-F4FA-B9786DD4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1" y="6351"/>
          <a:ext cx="2139950" cy="756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14</xdr:row>
      <xdr:rowOff>111123</xdr:rowOff>
    </xdr:from>
    <xdr:to>
      <xdr:col>2</xdr:col>
      <xdr:colOff>1431925</xdr:colOff>
      <xdr:row>14</xdr:row>
      <xdr:rowOff>292100</xdr:rowOff>
    </xdr:to>
    <xdr:sp macro="" textlink="">
      <xdr:nvSpPr>
        <xdr:cNvPr id="2" name="Freccia a destra 1">
          <a:extLst>
            <a:ext uri="{FF2B5EF4-FFF2-40B4-BE49-F238E27FC236}">
              <a16:creationId xmlns:a16="http://schemas.microsoft.com/office/drawing/2014/main" id="{3758B801-F2D1-4C34-B342-ECF7BC813F8B}"/>
            </a:ext>
          </a:extLst>
        </xdr:cNvPr>
        <xdr:cNvSpPr/>
      </xdr:nvSpPr>
      <xdr:spPr bwMode="auto">
        <a:xfrm>
          <a:off x="3187700" y="3267073"/>
          <a:ext cx="1241425" cy="180977"/>
        </a:xfrm>
        <a:prstGeom prst="rightArrow">
          <a:avLst>
            <a:gd name="adj1" fmla="val 50000"/>
            <a:gd name="adj2" fmla="val 50000"/>
          </a:avLst>
        </a:prstGeom>
        <a:solidFill>
          <a:srgbClr val="FF0000"/>
        </a:solidFill>
        <a:ln w="3175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laria.stadiotti\Downloads\FinINTLI_EPPerMed.2026_Budget_FRRB_EP-PERMED_JTC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Personnel"/>
      <sheetName val="Equipment"/>
      <sheetName val="sostenibilità economica"/>
    </sheetNames>
    <sheetDataSet>
      <sheetData sheetId="0"/>
      <sheetData sheetId="1">
        <row r="25">
          <cell r="O25">
            <v>0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a2" displayName="Tabella2" ref="E10:E11" totalsRowShown="0" headerRowDxfId="9" dataDxfId="8">
  <autoFilter ref="E10:E11" xr:uid="{00000000-0009-0000-0100-000001000000}"/>
  <tableColumns count="1">
    <tableColumn id="1" xr3:uid="{00000000-0010-0000-0000-000001000000}" name="heading " dataDxfId="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la4" displayName="Tabella4" ref="F10:G11" totalsRowShown="0" headerRowDxfId="6" dataDxfId="5">
  <tableColumns count="2">
    <tableColumn id="1" xr3:uid="{00000000-0010-0000-0100-000001000000}" name="%" dataDxfId="4">
      <calculatedColumnFormula>(B11/B17)*100</calculatedColumnFormula>
    </tableColumn>
    <tableColumn id="2" xr3:uid="{00000000-0010-0000-0100-000002000000}" name="Maximum percentage (%)" dataDxfId="3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5"/>
  <sheetViews>
    <sheetView tabSelected="1" topLeftCell="A16" zoomScaleNormal="100" workbookViewId="0">
      <selection activeCell="A22" sqref="A22:C22"/>
    </sheetView>
  </sheetViews>
  <sheetFormatPr defaultRowHeight="14.5" x14ac:dyDescent="0.35"/>
  <cols>
    <col min="1" max="1" width="34.453125" customWidth="1"/>
    <col min="2" max="2" width="16.7265625" customWidth="1"/>
    <col min="3" max="3" width="76" customWidth="1"/>
    <col min="5" max="6" width="23.54296875" customWidth="1"/>
    <col min="7" max="7" width="39" customWidth="1"/>
  </cols>
  <sheetData>
    <row r="2" spans="1:9" ht="39.75" customHeight="1" x14ac:dyDescent="0.35"/>
    <row r="3" spans="1:9" ht="20.25" customHeight="1" x14ac:dyDescent="0.35"/>
    <row r="4" spans="1:9" x14ac:dyDescent="0.35">
      <c r="A4" s="104" t="s">
        <v>0</v>
      </c>
      <c r="B4" s="104"/>
      <c r="C4" s="31"/>
      <c r="D4" s="1"/>
      <c r="E4" s="1"/>
      <c r="F4" s="1"/>
      <c r="G4" s="1"/>
      <c r="H4" s="2"/>
      <c r="I4" s="2"/>
    </row>
    <row r="5" spans="1:9" x14ac:dyDescent="0.35">
      <c r="A5" s="32" t="s">
        <v>37</v>
      </c>
      <c r="B5" s="1"/>
      <c r="C5" s="1"/>
      <c r="D5" s="1"/>
      <c r="E5" s="1"/>
      <c r="F5" s="1"/>
      <c r="G5" s="1"/>
      <c r="H5" s="2"/>
      <c r="I5" s="2"/>
    </row>
    <row r="6" spans="1:9" x14ac:dyDescent="0.35">
      <c r="A6" s="21" t="s">
        <v>1</v>
      </c>
      <c r="B6" s="105"/>
      <c r="C6" s="105"/>
      <c r="D6" s="1"/>
      <c r="E6" s="1"/>
      <c r="F6" s="1"/>
      <c r="G6" s="1"/>
      <c r="H6" s="2"/>
      <c r="I6" s="2"/>
    </row>
    <row r="7" spans="1:9" x14ac:dyDescent="0.35">
      <c r="A7" s="21" t="s">
        <v>2</v>
      </c>
      <c r="B7" s="105"/>
      <c r="C7" s="105"/>
      <c r="D7" s="1"/>
      <c r="E7" s="1"/>
      <c r="F7" s="1"/>
      <c r="G7" s="1"/>
      <c r="H7" s="2"/>
      <c r="I7" s="2"/>
    </row>
    <row r="8" spans="1:9" ht="47" x14ac:dyDescent="0.35">
      <c r="A8" s="21" t="s">
        <v>3</v>
      </c>
      <c r="B8" s="106"/>
      <c r="C8" s="106"/>
      <c r="D8" s="1"/>
      <c r="E8" s="1"/>
      <c r="F8" s="1"/>
      <c r="G8" s="1"/>
      <c r="H8" s="2"/>
      <c r="I8" s="2"/>
    </row>
    <row r="9" spans="1:9" ht="15" thickBot="1" x14ac:dyDescent="0.4">
      <c r="A9" s="3"/>
      <c r="B9" s="4"/>
      <c r="C9" s="4"/>
      <c r="D9" s="1"/>
      <c r="E9" s="1"/>
      <c r="F9" s="1"/>
      <c r="G9" s="1"/>
      <c r="H9" s="2"/>
      <c r="I9" s="2"/>
    </row>
    <row r="10" spans="1:9" x14ac:dyDescent="0.35">
      <c r="A10" s="5" t="s">
        <v>4</v>
      </c>
      <c r="B10" s="6" t="s">
        <v>5</v>
      </c>
      <c r="C10" s="7" t="s">
        <v>6</v>
      </c>
      <c r="D10" s="1"/>
      <c r="E10" s="8" t="s">
        <v>7</v>
      </c>
      <c r="F10" s="9" t="s">
        <v>8</v>
      </c>
      <c r="G10" s="10" t="s">
        <v>9</v>
      </c>
      <c r="H10" s="2"/>
      <c r="I10" s="2"/>
    </row>
    <row r="11" spans="1:9" ht="46" x14ac:dyDescent="0.35">
      <c r="A11" s="22" t="s">
        <v>10</v>
      </c>
      <c r="B11" s="34">
        <f>Personnel!M12+Personnel!M25</f>
        <v>0</v>
      </c>
      <c r="C11" s="23" t="s">
        <v>11</v>
      </c>
      <c r="D11" s="1"/>
      <c r="E11" s="11" t="s">
        <v>10</v>
      </c>
      <c r="F11" s="12" t="e">
        <f>(B11/B17)*100</f>
        <v>#DIV/0!</v>
      </c>
      <c r="G11" s="14" t="s">
        <v>12</v>
      </c>
      <c r="H11" s="2"/>
      <c r="I11" s="2"/>
    </row>
    <row r="12" spans="1:9" ht="37.5" x14ac:dyDescent="0.35">
      <c r="A12" s="22" t="s">
        <v>13</v>
      </c>
      <c r="B12" s="33"/>
      <c r="C12" s="23" t="s">
        <v>14</v>
      </c>
      <c r="D12" s="1"/>
      <c r="E12" s="11" t="s">
        <v>15</v>
      </c>
      <c r="F12" s="12" t="e">
        <f>B14/B17*100</f>
        <v>#DIV/0!</v>
      </c>
      <c r="G12" s="14" t="s">
        <v>16</v>
      </c>
      <c r="H12" s="2"/>
      <c r="I12" s="13"/>
    </row>
    <row r="13" spans="1:9" ht="37.5" x14ac:dyDescent="0.35">
      <c r="A13" s="22" t="s">
        <v>17</v>
      </c>
      <c r="B13" s="34">
        <f>Equipment!F13</f>
        <v>0</v>
      </c>
      <c r="C13" s="23" t="s">
        <v>18</v>
      </c>
      <c r="D13" s="1"/>
      <c r="E13" s="11" t="s">
        <v>19</v>
      </c>
      <c r="F13" s="12" t="e">
        <f>B15/B17*100</f>
        <v>#DIV/0!</v>
      </c>
      <c r="G13" s="14" t="s">
        <v>20</v>
      </c>
      <c r="H13" s="2"/>
      <c r="I13" s="2"/>
    </row>
    <row r="14" spans="1:9" ht="34.5" x14ac:dyDescent="0.35">
      <c r="A14" s="22" t="s">
        <v>21</v>
      </c>
      <c r="B14" s="33"/>
      <c r="C14" s="23" t="s">
        <v>22</v>
      </c>
      <c r="D14" s="1"/>
      <c r="E14" s="15" t="s">
        <v>23</v>
      </c>
      <c r="F14" s="12" t="e">
        <f>(B16)/B17*100</f>
        <v>#DIV/0!</v>
      </c>
      <c r="G14" s="14" t="s">
        <v>24</v>
      </c>
      <c r="H14" s="2"/>
      <c r="I14" s="2"/>
    </row>
    <row r="15" spans="1:9" ht="34.5" x14ac:dyDescent="0.35">
      <c r="A15" s="22" t="s">
        <v>19</v>
      </c>
      <c r="B15" s="33"/>
      <c r="C15" s="23" t="s">
        <v>25</v>
      </c>
      <c r="D15" s="1"/>
      <c r="E15" s="11" t="s">
        <v>26</v>
      </c>
      <c r="F15" s="12" t="e">
        <f>B19/B17*100</f>
        <v>#DIV/0!</v>
      </c>
      <c r="G15" s="14" t="s">
        <v>27</v>
      </c>
      <c r="H15" s="2"/>
      <c r="I15" s="2"/>
    </row>
    <row r="16" spans="1:9" ht="23" x14ac:dyDescent="0.35">
      <c r="A16" s="22" t="s">
        <v>28</v>
      </c>
      <c r="B16" s="33"/>
      <c r="C16" s="23" t="s">
        <v>29</v>
      </c>
      <c r="D16" s="1"/>
      <c r="E16" s="16"/>
      <c r="F16" s="1"/>
      <c r="G16" s="1"/>
      <c r="H16" s="2"/>
      <c r="I16" s="2"/>
    </row>
    <row r="17" spans="1:9" x14ac:dyDescent="0.35">
      <c r="A17" s="24" t="s">
        <v>30</v>
      </c>
      <c r="B17" s="34">
        <f>SUM(B11:B16)</f>
        <v>0</v>
      </c>
      <c r="C17" s="25" t="s">
        <v>31</v>
      </c>
      <c r="D17" s="1"/>
      <c r="E17" s="17"/>
      <c r="F17" s="17"/>
      <c r="G17" s="1"/>
      <c r="H17" s="2"/>
      <c r="I17" s="2"/>
    </row>
    <row r="18" spans="1:9" ht="15" thickBot="1" x14ac:dyDescent="0.4">
      <c r="A18" s="22" t="s">
        <v>32</v>
      </c>
      <c r="B18" s="35">
        <f>(B17/100)*20</f>
        <v>0</v>
      </c>
      <c r="C18" s="23" t="s">
        <v>33</v>
      </c>
      <c r="D18" s="1"/>
      <c r="E18" s="1"/>
      <c r="F18" s="27"/>
      <c r="G18" s="17"/>
      <c r="H18" s="2"/>
      <c r="I18" s="2"/>
    </row>
    <row r="19" spans="1:9" ht="37.5" x14ac:dyDescent="0.35">
      <c r="A19" s="22" t="s">
        <v>26</v>
      </c>
      <c r="B19" s="33"/>
      <c r="C19" s="26" t="s">
        <v>34</v>
      </c>
      <c r="D19" s="1"/>
      <c r="E19" s="29" t="s">
        <v>35</v>
      </c>
      <c r="F19" s="28"/>
      <c r="G19" s="28"/>
      <c r="H19" s="2"/>
      <c r="I19" s="2"/>
    </row>
    <row r="20" spans="1:9" ht="15" thickBot="1" x14ac:dyDescent="0.4">
      <c r="A20" s="18" t="s">
        <v>36</v>
      </c>
      <c r="B20" s="30">
        <f>B17+B18+B19</f>
        <v>0</v>
      </c>
      <c r="C20" s="19"/>
      <c r="D20" s="1"/>
      <c r="E20" s="28"/>
      <c r="F20" s="28"/>
      <c r="G20" s="28"/>
      <c r="H20" s="2"/>
      <c r="I20" s="2"/>
    </row>
    <row r="21" spans="1:9" x14ac:dyDescent="0.35">
      <c r="A21" s="2"/>
      <c r="B21" s="2"/>
      <c r="C21" s="2"/>
      <c r="D21" s="1"/>
      <c r="E21" s="20"/>
      <c r="F21" s="102"/>
      <c r="G21" s="102"/>
      <c r="H21" s="2"/>
      <c r="I21" s="2"/>
    </row>
    <row r="22" spans="1:9" x14ac:dyDescent="0.35">
      <c r="A22" s="103" t="s">
        <v>84</v>
      </c>
      <c r="B22" s="103"/>
      <c r="C22" s="103"/>
      <c r="D22" s="1"/>
      <c r="E22" s="1"/>
      <c r="F22" s="1"/>
      <c r="G22" s="1"/>
      <c r="H22" s="2"/>
      <c r="I22" s="2"/>
    </row>
    <row r="23" spans="1:9" x14ac:dyDescent="0.3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3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35">
      <c r="A25" s="2"/>
      <c r="B25" s="2"/>
      <c r="C25" s="2"/>
      <c r="D25" s="2"/>
      <c r="E25" s="2"/>
      <c r="F25" s="2"/>
      <c r="G25" s="2"/>
      <c r="H25" s="2"/>
      <c r="I25" s="2"/>
    </row>
  </sheetData>
  <mergeCells count="6">
    <mergeCell ref="F21:G21"/>
    <mergeCell ref="A22:C22"/>
    <mergeCell ref="A4:B4"/>
    <mergeCell ref="B6:C6"/>
    <mergeCell ref="B7:C7"/>
    <mergeCell ref="B8:C8"/>
  </mergeCells>
  <conditionalFormatting sqref="F11">
    <cfRule type="cellIs" dxfId="17" priority="1" operator="greaterThan">
      <formula>0</formula>
    </cfRule>
  </conditionalFormatting>
  <conditionalFormatting sqref="F12">
    <cfRule type="cellIs" dxfId="16" priority="6" operator="lessThanOrEqual">
      <formula>10</formula>
    </cfRule>
    <cfRule type="cellIs" dxfId="15" priority="7" operator="greaterThan">
      <formula>10</formula>
    </cfRule>
  </conditionalFormatting>
  <conditionalFormatting sqref="F13">
    <cfRule type="cellIs" dxfId="14" priority="8" operator="lessThanOrEqual">
      <formula>5</formula>
    </cfRule>
    <cfRule type="cellIs" dxfId="13" priority="9" operator="greaterThan">
      <formula>5</formula>
    </cfRule>
  </conditionalFormatting>
  <conditionalFormatting sqref="F14">
    <cfRule type="cellIs" dxfId="12" priority="3" operator="between">
      <formula>1</formula>
      <formula>200</formula>
    </cfRule>
  </conditionalFormatting>
  <conditionalFormatting sqref="F15">
    <cfRule type="cellIs" dxfId="11" priority="4" operator="lessThanOrEqual">
      <formula>20</formula>
    </cfRule>
    <cfRule type="cellIs" dxfId="10" priority="5" operator="greaterThan">
      <formula>20</formula>
    </cfRule>
  </conditionalFormatting>
  <pageMargins left="0" right="0" top="0" bottom="0" header="0.31496062992125984" footer="0.31496062992125984"/>
  <pageSetup paperSize="9" scale="63" fitToHeight="0" orientation="landscape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C211-C3BF-4688-AF4F-F0F3D45B1850}">
  <dimension ref="A1:O25"/>
  <sheetViews>
    <sheetView workbookViewId="0">
      <selection sqref="A1:N1"/>
    </sheetView>
  </sheetViews>
  <sheetFormatPr defaultRowHeight="14.5" x14ac:dyDescent="0.35"/>
  <cols>
    <col min="2" max="2" width="10.7265625" customWidth="1"/>
    <col min="6" max="6" width="14.6328125" customWidth="1"/>
    <col min="7" max="7" width="13.08984375" customWidth="1"/>
    <col min="8" max="8" width="10.36328125" bestFit="1" customWidth="1"/>
    <col min="9" max="9" width="12.453125" customWidth="1"/>
    <col min="10" max="10" width="10.36328125" bestFit="1" customWidth="1"/>
    <col min="11" max="11" width="15.453125" customWidth="1"/>
    <col min="12" max="12" width="10.36328125" bestFit="1" customWidth="1"/>
    <col min="13" max="13" width="15.7265625" customWidth="1"/>
    <col min="14" max="14" width="13.81640625" customWidth="1"/>
    <col min="15" max="15" width="15.54296875" customWidth="1"/>
  </cols>
  <sheetData>
    <row r="1" spans="1:15" x14ac:dyDescent="0.35">
      <c r="A1" s="118" t="s">
        <v>83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  <c r="O1" s="36"/>
    </row>
    <row r="2" spans="1:15" ht="58" x14ac:dyDescent="0.35">
      <c r="A2" s="37" t="s">
        <v>38</v>
      </c>
      <c r="B2" s="37" t="s">
        <v>39</v>
      </c>
      <c r="C2" s="37" t="s">
        <v>40</v>
      </c>
      <c r="D2" s="38" t="s">
        <v>41</v>
      </c>
      <c r="E2" s="38" t="s">
        <v>42</v>
      </c>
      <c r="F2" s="38" t="s">
        <v>43</v>
      </c>
      <c r="G2" s="39" t="s">
        <v>44</v>
      </c>
      <c r="H2" s="37" t="s">
        <v>45</v>
      </c>
      <c r="I2" s="39" t="s">
        <v>46</v>
      </c>
      <c r="J2" s="37" t="s">
        <v>47</v>
      </c>
      <c r="K2" s="39" t="s">
        <v>48</v>
      </c>
      <c r="L2" s="37" t="s">
        <v>49</v>
      </c>
      <c r="M2" s="40" t="s">
        <v>50</v>
      </c>
      <c r="N2" s="41" t="s">
        <v>51</v>
      </c>
      <c r="O2" s="42"/>
    </row>
    <row r="3" spans="1:15" x14ac:dyDescent="0.35">
      <c r="A3" s="43"/>
      <c r="B3" s="44"/>
      <c r="C3" s="43"/>
      <c r="D3" s="44"/>
      <c r="E3" s="45">
        <v>6.2E-2</v>
      </c>
      <c r="F3" s="46">
        <f t="shared" ref="F3:F11" si="0">(D3-D3*E3)/12</f>
        <v>0</v>
      </c>
      <c r="G3" s="44"/>
      <c r="H3" s="46">
        <f t="shared" ref="H3:H11" si="1">F3*G3</f>
        <v>0</v>
      </c>
      <c r="I3" s="44"/>
      <c r="J3" s="46">
        <f t="shared" ref="J3:J11" si="2">F3*I3</f>
        <v>0</v>
      </c>
      <c r="K3" s="44"/>
      <c r="L3" s="46">
        <f t="shared" ref="L3:L11" si="3">F3*K3</f>
        <v>0</v>
      </c>
      <c r="M3" s="47">
        <f t="shared" ref="M3:M11" si="4">H3+J3+L3</f>
        <v>0</v>
      </c>
      <c r="N3" s="48">
        <f t="shared" ref="N3:N11" si="5">G3+I3+K3</f>
        <v>0</v>
      </c>
      <c r="O3" s="36"/>
    </row>
    <row r="4" spans="1:15" x14ac:dyDescent="0.35">
      <c r="A4" s="44"/>
      <c r="B4" s="44"/>
      <c r="C4" s="44"/>
      <c r="D4" s="44"/>
      <c r="E4" s="45">
        <v>6.2E-2</v>
      </c>
      <c r="F4" s="46">
        <f t="shared" si="0"/>
        <v>0</v>
      </c>
      <c r="G4" s="44"/>
      <c r="H4" s="46">
        <f t="shared" si="1"/>
        <v>0</v>
      </c>
      <c r="I4" s="44"/>
      <c r="J4" s="46">
        <f t="shared" si="2"/>
        <v>0</v>
      </c>
      <c r="K4" s="44"/>
      <c r="L4" s="46">
        <f t="shared" si="3"/>
        <v>0</v>
      </c>
      <c r="M4" s="47">
        <f t="shared" si="4"/>
        <v>0</v>
      </c>
      <c r="N4" s="48">
        <f t="shared" si="5"/>
        <v>0</v>
      </c>
      <c r="O4" s="36"/>
    </row>
    <row r="5" spans="1:15" x14ac:dyDescent="0.35">
      <c r="A5" s="44"/>
      <c r="B5" s="44"/>
      <c r="C5" s="44"/>
      <c r="D5" s="44"/>
      <c r="E5" s="45">
        <v>6.2E-2</v>
      </c>
      <c r="F5" s="46">
        <f t="shared" si="0"/>
        <v>0</v>
      </c>
      <c r="G5" s="44"/>
      <c r="H5" s="46">
        <f t="shared" si="1"/>
        <v>0</v>
      </c>
      <c r="I5" s="44"/>
      <c r="J5" s="46">
        <f t="shared" si="2"/>
        <v>0</v>
      </c>
      <c r="K5" s="44"/>
      <c r="L5" s="46">
        <f t="shared" si="3"/>
        <v>0</v>
      </c>
      <c r="M5" s="47">
        <f t="shared" si="4"/>
        <v>0</v>
      </c>
      <c r="N5" s="48">
        <f t="shared" si="5"/>
        <v>0</v>
      </c>
      <c r="O5" s="36"/>
    </row>
    <row r="6" spans="1:15" x14ac:dyDescent="0.35">
      <c r="A6" s="44"/>
      <c r="B6" s="44"/>
      <c r="C6" s="43"/>
      <c r="D6" s="44"/>
      <c r="E6" s="45">
        <v>6.2E-2</v>
      </c>
      <c r="F6" s="46">
        <f t="shared" si="0"/>
        <v>0</v>
      </c>
      <c r="G6" s="44"/>
      <c r="H6" s="46">
        <f t="shared" si="1"/>
        <v>0</v>
      </c>
      <c r="I6" s="44"/>
      <c r="J6" s="46">
        <f t="shared" si="2"/>
        <v>0</v>
      </c>
      <c r="K6" s="44"/>
      <c r="L6" s="46">
        <f t="shared" si="3"/>
        <v>0</v>
      </c>
      <c r="M6" s="47">
        <f t="shared" si="4"/>
        <v>0</v>
      </c>
      <c r="N6" s="48">
        <f t="shared" si="5"/>
        <v>0</v>
      </c>
      <c r="O6" s="36"/>
    </row>
    <row r="7" spans="1:15" x14ac:dyDescent="0.35">
      <c r="A7" s="43"/>
      <c r="B7" s="44"/>
      <c r="C7" s="43"/>
      <c r="D7" s="44"/>
      <c r="E7" s="45">
        <v>6.2E-2</v>
      </c>
      <c r="F7" s="46">
        <f t="shared" si="0"/>
        <v>0</v>
      </c>
      <c r="G7" s="44"/>
      <c r="H7" s="46">
        <f t="shared" si="1"/>
        <v>0</v>
      </c>
      <c r="I7" s="44"/>
      <c r="J7" s="46">
        <f t="shared" si="2"/>
        <v>0</v>
      </c>
      <c r="K7" s="44"/>
      <c r="L7" s="46">
        <f t="shared" si="3"/>
        <v>0</v>
      </c>
      <c r="M7" s="47">
        <f t="shared" si="4"/>
        <v>0</v>
      </c>
      <c r="N7" s="48">
        <f t="shared" si="5"/>
        <v>0</v>
      </c>
      <c r="O7" s="36"/>
    </row>
    <row r="8" spans="1:15" x14ac:dyDescent="0.35">
      <c r="A8" s="44"/>
      <c r="B8" s="44"/>
      <c r="C8" s="44"/>
      <c r="D8" s="44"/>
      <c r="E8" s="45">
        <v>6.2E-2</v>
      </c>
      <c r="F8" s="46">
        <f t="shared" si="0"/>
        <v>0</v>
      </c>
      <c r="G8" s="44"/>
      <c r="H8" s="46">
        <f t="shared" si="1"/>
        <v>0</v>
      </c>
      <c r="I8" s="44"/>
      <c r="J8" s="46">
        <f t="shared" si="2"/>
        <v>0</v>
      </c>
      <c r="K8" s="44"/>
      <c r="L8" s="46">
        <f t="shared" si="3"/>
        <v>0</v>
      </c>
      <c r="M8" s="47">
        <f t="shared" si="4"/>
        <v>0</v>
      </c>
      <c r="N8" s="48">
        <f t="shared" si="5"/>
        <v>0</v>
      </c>
      <c r="O8" s="36"/>
    </row>
    <row r="9" spans="1:15" x14ac:dyDescent="0.35">
      <c r="A9" s="44"/>
      <c r="B9" s="44"/>
      <c r="C9" s="44"/>
      <c r="D9" s="44"/>
      <c r="E9" s="45">
        <v>6.2E-2</v>
      </c>
      <c r="F9" s="46">
        <f t="shared" si="0"/>
        <v>0</v>
      </c>
      <c r="G9" s="44"/>
      <c r="H9" s="46">
        <f t="shared" si="1"/>
        <v>0</v>
      </c>
      <c r="I9" s="44"/>
      <c r="J9" s="46">
        <f t="shared" si="2"/>
        <v>0</v>
      </c>
      <c r="K9" s="44"/>
      <c r="L9" s="46">
        <f t="shared" si="3"/>
        <v>0</v>
      </c>
      <c r="M9" s="47">
        <f t="shared" si="4"/>
        <v>0</v>
      </c>
      <c r="N9" s="48">
        <f t="shared" si="5"/>
        <v>0</v>
      </c>
      <c r="O9" s="36"/>
    </row>
    <row r="10" spans="1:15" x14ac:dyDescent="0.35">
      <c r="A10" s="44"/>
      <c r="B10" s="44"/>
      <c r="C10" s="44"/>
      <c r="D10" s="44"/>
      <c r="E10" s="45">
        <v>6.2E-2</v>
      </c>
      <c r="F10" s="46">
        <f t="shared" si="0"/>
        <v>0</v>
      </c>
      <c r="G10" s="44"/>
      <c r="H10" s="46">
        <f t="shared" si="1"/>
        <v>0</v>
      </c>
      <c r="I10" s="44"/>
      <c r="J10" s="46">
        <f t="shared" si="2"/>
        <v>0</v>
      </c>
      <c r="K10" s="44"/>
      <c r="L10" s="46">
        <f t="shared" si="3"/>
        <v>0</v>
      </c>
      <c r="M10" s="47">
        <f t="shared" si="4"/>
        <v>0</v>
      </c>
      <c r="N10" s="48">
        <f t="shared" si="5"/>
        <v>0</v>
      </c>
      <c r="O10" s="36"/>
    </row>
    <row r="11" spans="1:15" x14ac:dyDescent="0.35">
      <c r="A11" s="44"/>
      <c r="B11" s="44"/>
      <c r="C11" s="44"/>
      <c r="D11" s="44"/>
      <c r="E11" s="45">
        <v>6.2E-2</v>
      </c>
      <c r="F11" s="46">
        <f t="shared" si="0"/>
        <v>0</v>
      </c>
      <c r="G11" s="44"/>
      <c r="H11" s="46">
        <f t="shared" si="1"/>
        <v>0</v>
      </c>
      <c r="I11" s="44"/>
      <c r="J11" s="46">
        <f t="shared" si="2"/>
        <v>0</v>
      </c>
      <c r="K11" s="44"/>
      <c r="L11" s="46">
        <f t="shared" si="3"/>
        <v>0</v>
      </c>
      <c r="M11" s="47">
        <f t="shared" si="4"/>
        <v>0</v>
      </c>
      <c r="N11" s="48">
        <f t="shared" si="5"/>
        <v>0</v>
      </c>
      <c r="O11" s="36"/>
    </row>
    <row r="12" spans="1:15" x14ac:dyDescent="0.35">
      <c r="A12" s="110" t="s">
        <v>50</v>
      </c>
      <c r="B12" s="111"/>
      <c r="C12" s="111"/>
      <c r="D12" s="111"/>
      <c r="E12" s="49"/>
      <c r="F12" s="49"/>
      <c r="G12" s="50">
        <f t="shared" ref="G12:N12" si="6">SUM(G3:G11)</f>
        <v>0</v>
      </c>
      <c r="H12" s="51">
        <f t="shared" si="6"/>
        <v>0</v>
      </c>
      <c r="I12" s="50">
        <f t="shared" si="6"/>
        <v>0</v>
      </c>
      <c r="J12" s="51">
        <f t="shared" si="6"/>
        <v>0</v>
      </c>
      <c r="K12" s="50">
        <f t="shared" si="6"/>
        <v>0</v>
      </c>
      <c r="L12" s="51">
        <f t="shared" si="6"/>
        <v>0</v>
      </c>
      <c r="M12" s="52">
        <f t="shared" si="6"/>
        <v>0</v>
      </c>
      <c r="N12" s="53">
        <f t="shared" si="6"/>
        <v>0</v>
      </c>
      <c r="O12" s="54"/>
    </row>
    <row r="13" spans="1:15" x14ac:dyDescent="0.35">
      <c r="A13" s="36"/>
      <c r="B13" s="36"/>
      <c r="C13" s="36"/>
      <c r="D13" s="55"/>
      <c r="E13" s="55"/>
      <c r="F13" s="55"/>
      <c r="G13" s="36"/>
      <c r="H13" s="36"/>
      <c r="I13" s="36"/>
      <c r="J13" s="36"/>
      <c r="K13" s="36"/>
      <c r="L13" s="36"/>
      <c r="M13" s="56"/>
      <c r="N13" s="36"/>
      <c r="O13" s="36"/>
    </row>
    <row r="14" spans="1:15" x14ac:dyDescent="0.35">
      <c r="A14" s="121" t="s">
        <v>52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20"/>
      <c r="O14" s="36"/>
    </row>
    <row r="15" spans="1:15" ht="58" x14ac:dyDescent="0.35">
      <c r="A15" s="122" t="s">
        <v>53</v>
      </c>
      <c r="B15" s="123"/>
      <c r="C15" s="124"/>
      <c r="D15" s="38" t="s">
        <v>41</v>
      </c>
      <c r="E15" s="38" t="s">
        <v>42</v>
      </c>
      <c r="F15" s="38" t="s">
        <v>43</v>
      </c>
      <c r="G15" s="39" t="s">
        <v>44</v>
      </c>
      <c r="H15" s="37" t="s">
        <v>45</v>
      </c>
      <c r="I15" s="39" t="s">
        <v>46</v>
      </c>
      <c r="J15" s="37" t="s">
        <v>47</v>
      </c>
      <c r="K15" s="39" t="s">
        <v>48</v>
      </c>
      <c r="L15" s="37" t="s">
        <v>49</v>
      </c>
      <c r="M15" s="40" t="s">
        <v>50</v>
      </c>
      <c r="N15" s="41" t="s">
        <v>51</v>
      </c>
      <c r="O15" s="57" t="s">
        <v>54</v>
      </c>
    </row>
    <row r="16" spans="1:15" x14ac:dyDescent="0.35">
      <c r="A16" s="112"/>
      <c r="B16" s="113"/>
      <c r="C16" s="114"/>
      <c r="D16" s="44"/>
      <c r="E16" s="45">
        <v>0</v>
      </c>
      <c r="F16" s="46">
        <f t="shared" ref="F16:F24" si="7">(D16-D16*E16)/12</f>
        <v>0</v>
      </c>
      <c r="G16" s="44"/>
      <c r="H16" s="46">
        <f t="shared" ref="H16:H24" si="8">F16*G16</f>
        <v>0</v>
      </c>
      <c r="I16" s="44"/>
      <c r="J16" s="46">
        <f t="shared" ref="J16:J24" si="9">F16*I16</f>
        <v>0</v>
      </c>
      <c r="K16" s="44"/>
      <c r="L16" s="46">
        <f t="shared" ref="L16:L24" si="10">F16*K16</f>
        <v>0</v>
      </c>
      <c r="M16" s="47">
        <f t="shared" ref="M16:M24" si="11">H16+J16+L16</f>
        <v>0</v>
      </c>
      <c r="N16" s="48">
        <f t="shared" ref="N16:N24" si="12">G16+I16+K16</f>
        <v>0</v>
      </c>
      <c r="O16" s="58"/>
    </row>
    <row r="17" spans="1:15" x14ac:dyDescent="0.35">
      <c r="A17" s="112"/>
      <c r="B17" s="113"/>
      <c r="C17" s="114"/>
      <c r="D17" s="44"/>
      <c r="E17" s="45">
        <v>0</v>
      </c>
      <c r="F17" s="46">
        <f t="shared" si="7"/>
        <v>0</v>
      </c>
      <c r="G17" s="44"/>
      <c r="H17" s="46">
        <f t="shared" si="8"/>
        <v>0</v>
      </c>
      <c r="I17" s="44"/>
      <c r="J17" s="46">
        <f t="shared" si="9"/>
        <v>0</v>
      </c>
      <c r="K17" s="44"/>
      <c r="L17" s="46">
        <f t="shared" si="10"/>
        <v>0</v>
      </c>
      <c r="M17" s="47">
        <f t="shared" si="11"/>
        <v>0</v>
      </c>
      <c r="N17" s="48">
        <f t="shared" si="12"/>
        <v>0</v>
      </c>
      <c r="O17" s="58"/>
    </row>
    <row r="18" spans="1:15" x14ac:dyDescent="0.35">
      <c r="A18" s="112"/>
      <c r="B18" s="113"/>
      <c r="C18" s="114"/>
      <c r="D18" s="44"/>
      <c r="E18" s="45">
        <v>0</v>
      </c>
      <c r="F18" s="46">
        <f t="shared" si="7"/>
        <v>0</v>
      </c>
      <c r="G18" s="44"/>
      <c r="H18" s="46">
        <f t="shared" si="8"/>
        <v>0</v>
      </c>
      <c r="I18" s="44"/>
      <c r="J18" s="46">
        <f t="shared" si="9"/>
        <v>0</v>
      </c>
      <c r="K18" s="44"/>
      <c r="L18" s="46">
        <f t="shared" si="10"/>
        <v>0</v>
      </c>
      <c r="M18" s="47">
        <f t="shared" si="11"/>
        <v>0</v>
      </c>
      <c r="N18" s="48">
        <f t="shared" si="12"/>
        <v>0</v>
      </c>
      <c r="O18" s="58"/>
    </row>
    <row r="19" spans="1:15" x14ac:dyDescent="0.35">
      <c r="A19" s="112"/>
      <c r="B19" s="113"/>
      <c r="C19" s="114"/>
      <c r="D19" s="44"/>
      <c r="E19" s="45">
        <v>0</v>
      </c>
      <c r="F19" s="46">
        <f t="shared" si="7"/>
        <v>0</v>
      </c>
      <c r="G19" s="44"/>
      <c r="H19" s="46">
        <f t="shared" si="8"/>
        <v>0</v>
      </c>
      <c r="I19" s="44"/>
      <c r="J19" s="46">
        <f t="shared" si="9"/>
        <v>0</v>
      </c>
      <c r="K19" s="44"/>
      <c r="L19" s="46">
        <f t="shared" si="10"/>
        <v>0</v>
      </c>
      <c r="M19" s="47">
        <f t="shared" si="11"/>
        <v>0</v>
      </c>
      <c r="N19" s="48">
        <f t="shared" si="12"/>
        <v>0</v>
      </c>
      <c r="O19" s="58"/>
    </row>
    <row r="20" spans="1:15" x14ac:dyDescent="0.35">
      <c r="A20" s="112"/>
      <c r="B20" s="113"/>
      <c r="C20" s="114"/>
      <c r="D20" s="44"/>
      <c r="E20" s="45">
        <v>0</v>
      </c>
      <c r="F20" s="46">
        <f t="shared" si="7"/>
        <v>0</v>
      </c>
      <c r="G20" s="44"/>
      <c r="H20" s="46">
        <f t="shared" si="8"/>
        <v>0</v>
      </c>
      <c r="I20" s="44"/>
      <c r="J20" s="46">
        <f t="shared" si="9"/>
        <v>0</v>
      </c>
      <c r="K20" s="44"/>
      <c r="L20" s="46">
        <f t="shared" si="10"/>
        <v>0</v>
      </c>
      <c r="M20" s="47">
        <f t="shared" si="11"/>
        <v>0</v>
      </c>
      <c r="N20" s="48">
        <f t="shared" si="12"/>
        <v>0</v>
      </c>
      <c r="O20" s="58"/>
    </row>
    <row r="21" spans="1:15" x14ac:dyDescent="0.35">
      <c r="A21" s="112"/>
      <c r="B21" s="113"/>
      <c r="C21" s="114"/>
      <c r="D21" s="44"/>
      <c r="E21" s="59">
        <v>6.2E-2</v>
      </c>
      <c r="F21" s="46">
        <f t="shared" si="7"/>
        <v>0</v>
      </c>
      <c r="G21" s="44"/>
      <c r="H21" s="46">
        <f t="shared" si="8"/>
        <v>0</v>
      </c>
      <c r="I21" s="44"/>
      <c r="J21" s="46">
        <f t="shared" si="9"/>
        <v>0</v>
      </c>
      <c r="K21" s="44"/>
      <c r="L21" s="46">
        <f t="shared" si="10"/>
        <v>0</v>
      </c>
      <c r="M21" s="47">
        <f t="shared" si="11"/>
        <v>0</v>
      </c>
      <c r="N21" s="48">
        <f t="shared" si="12"/>
        <v>0</v>
      </c>
      <c r="O21" s="60">
        <f>((D21/12)*N21)*E21</f>
        <v>0</v>
      </c>
    </row>
    <row r="22" spans="1:15" x14ac:dyDescent="0.35">
      <c r="A22" s="115"/>
      <c r="B22" s="116"/>
      <c r="C22" s="117"/>
      <c r="D22" s="44"/>
      <c r="E22" s="59">
        <v>6.2E-2</v>
      </c>
      <c r="F22" s="46">
        <f t="shared" si="7"/>
        <v>0</v>
      </c>
      <c r="G22" s="44"/>
      <c r="H22" s="46">
        <f t="shared" si="8"/>
        <v>0</v>
      </c>
      <c r="I22" s="44"/>
      <c r="J22" s="46">
        <f t="shared" si="9"/>
        <v>0</v>
      </c>
      <c r="K22" s="44"/>
      <c r="L22" s="46">
        <f t="shared" si="10"/>
        <v>0</v>
      </c>
      <c r="M22" s="47">
        <f t="shared" si="11"/>
        <v>0</v>
      </c>
      <c r="N22" s="48">
        <f t="shared" si="12"/>
        <v>0</v>
      </c>
      <c r="O22" s="60">
        <f>((D22/12)*N22)*E22</f>
        <v>0</v>
      </c>
    </row>
    <row r="23" spans="1:15" x14ac:dyDescent="0.35">
      <c r="A23" s="107"/>
      <c r="B23" s="108"/>
      <c r="C23" s="109"/>
      <c r="D23" s="44"/>
      <c r="E23" s="59">
        <v>6.2E-2</v>
      </c>
      <c r="F23" s="46">
        <f t="shared" si="7"/>
        <v>0</v>
      </c>
      <c r="G23" s="44"/>
      <c r="H23" s="46">
        <f t="shared" si="8"/>
        <v>0</v>
      </c>
      <c r="I23" s="44"/>
      <c r="J23" s="46">
        <f t="shared" si="9"/>
        <v>0</v>
      </c>
      <c r="K23" s="44"/>
      <c r="L23" s="46">
        <f t="shared" si="10"/>
        <v>0</v>
      </c>
      <c r="M23" s="47">
        <f t="shared" si="11"/>
        <v>0</v>
      </c>
      <c r="N23" s="48">
        <f t="shared" si="12"/>
        <v>0</v>
      </c>
      <c r="O23" s="60">
        <f>((D23/12)*N23)*E23</f>
        <v>0</v>
      </c>
    </row>
    <row r="24" spans="1:15" x14ac:dyDescent="0.35">
      <c r="A24" s="107"/>
      <c r="B24" s="108"/>
      <c r="C24" s="109"/>
      <c r="D24" s="44"/>
      <c r="E24" s="59">
        <v>6.2E-2</v>
      </c>
      <c r="F24" s="46">
        <f t="shared" si="7"/>
        <v>0</v>
      </c>
      <c r="G24" s="44"/>
      <c r="H24" s="46">
        <f t="shared" si="8"/>
        <v>0</v>
      </c>
      <c r="I24" s="44"/>
      <c r="J24" s="46">
        <f t="shared" si="9"/>
        <v>0</v>
      </c>
      <c r="K24" s="44"/>
      <c r="L24" s="46">
        <f t="shared" si="10"/>
        <v>0</v>
      </c>
      <c r="M24" s="47">
        <f t="shared" si="11"/>
        <v>0</v>
      </c>
      <c r="N24" s="48">
        <f t="shared" si="12"/>
        <v>0</v>
      </c>
      <c r="O24" s="60">
        <f>((D24/12)*N24)*E24</f>
        <v>0</v>
      </c>
    </row>
    <row r="25" spans="1:15" x14ac:dyDescent="0.35">
      <c r="A25" s="110" t="s">
        <v>50</v>
      </c>
      <c r="B25" s="111"/>
      <c r="C25" s="111"/>
      <c r="D25" s="111"/>
      <c r="E25" s="49"/>
      <c r="F25" s="49"/>
      <c r="G25" s="50">
        <f t="shared" ref="G25:N25" si="13">SUM(G16:G24)</f>
        <v>0</v>
      </c>
      <c r="H25" s="51">
        <f t="shared" si="13"/>
        <v>0</v>
      </c>
      <c r="I25" s="50">
        <f t="shared" si="13"/>
        <v>0</v>
      </c>
      <c r="J25" s="51">
        <f t="shared" si="13"/>
        <v>0</v>
      </c>
      <c r="K25" s="50">
        <f t="shared" si="13"/>
        <v>0</v>
      </c>
      <c r="L25" s="51">
        <f t="shared" si="13"/>
        <v>0</v>
      </c>
      <c r="M25" s="52">
        <f t="shared" si="13"/>
        <v>0</v>
      </c>
      <c r="N25" s="53">
        <f t="shared" si="13"/>
        <v>0</v>
      </c>
      <c r="O25" s="61">
        <f>SUM(O21:O24)</f>
        <v>0</v>
      </c>
    </row>
  </sheetData>
  <mergeCells count="14">
    <mergeCell ref="A17:C17"/>
    <mergeCell ref="A1:N1"/>
    <mergeCell ref="A12:D12"/>
    <mergeCell ref="A14:N14"/>
    <mergeCell ref="A15:C15"/>
    <mergeCell ref="A16:C16"/>
    <mergeCell ref="A24:C24"/>
    <mergeCell ref="A25:D25"/>
    <mergeCell ref="A18:C18"/>
    <mergeCell ref="A19:C19"/>
    <mergeCell ref="A20:C20"/>
    <mergeCell ref="A21:C21"/>
    <mergeCell ref="A22:C22"/>
    <mergeCell ref="A23:C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A9705-1BC1-48D1-90B4-26E817231B7E}">
  <dimension ref="A1:I19"/>
  <sheetViews>
    <sheetView workbookViewId="0">
      <selection activeCell="D4" sqref="D4"/>
    </sheetView>
  </sheetViews>
  <sheetFormatPr defaultRowHeight="14.5" x14ac:dyDescent="0.35"/>
  <cols>
    <col min="1" max="1" width="27.54296875" customWidth="1"/>
    <col min="2" max="2" width="15.36328125" customWidth="1"/>
    <col min="3" max="3" width="25" customWidth="1"/>
    <col min="4" max="4" width="10.54296875" customWidth="1"/>
    <col min="5" max="5" width="20.54296875" customWidth="1"/>
    <col min="6" max="6" width="17.36328125" customWidth="1"/>
  </cols>
  <sheetData>
    <row r="1" spans="1:9" x14ac:dyDescent="0.35">
      <c r="A1" s="125" t="s">
        <v>55</v>
      </c>
      <c r="B1" s="126"/>
      <c r="C1" s="126"/>
      <c r="D1" s="126"/>
      <c r="E1" s="126"/>
      <c r="F1" s="126"/>
      <c r="G1" s="126"/>
      <c r="H1" s="127"/>
      <c r="I1" s="128" t="s">
        <v>56</v>
      </c>
    </row>
    <row r="2" spans="1:9" ht="60" x14ac:dyDescent="0.35">
      <c r="A2" s="62" t="s">
        <v>57</v>
      </c>
      <c r="B2" s="63" t="s">
        <v>58</v>
      </c>
      <c r="C2" s="64" t="s">
        <v>59</v>
      </c>
      <c r="D2" s="62" t="s">
        <v>60</v>
      </c>
      <c r="E2" s="62" t="s">
        <v>61</v>
      </c>
      <c r="F2" s="63" t="s">
        <v>62</v>
      </c>
      <c r="G2" s="65"/>
      <c r="H2" s="66"/>
      <c r="I2" s="128"/>
    </row>
    <row r="3" spans="1:9" x14ac:dyDescent="0.35">
      <c r="A3" s="67"/>
      <c r="B3" s="68"/>
      <c r="C3" s="69">
        <v>60</v>
      </c>
      <c r="D3" s="70"/>
      <c r="E3" s="71"/>
      <c r="F3" s="72">
        <f>+(D3/C3)*B3*E3</f>
        <v>0</v>
      </c>
      <c r="G3" s="65"/>
      <c r="H3" s="66"/>
      <c r="I3" s="128"/>
    </row>
    <row r="4" spans="1:9" x14ac:dyDescent="0.35">
      <c r="A4" s="67"/>
      <c r="B4" s="68"/>
      <c r="C4" s="69">
        <v>60</v>
      </c>
      <c r="D4" s="70"/>
      <c r="E4" s="70"/>
      <c r="F4" s="72">
        <f t="shared" ref="F4:F6" si="0">+(D4/C4)*B4*E4</f>
        <v>0</v>
      </c>
      <c r="G4" s="65"/>
      <c r="H4" s="66"/>
      <c r="I4" s="128"/>
    </row>
    <row r="5" spans="1:9" x14ac:dyDescent="0.35">
      <c r="A5" s="67"/>
      <c r="B5" s="68"/>
      <c r="C5" s="69">
        <v>60</v>
      </c>
      <c r="D5" s="70"/>
      <c r="E5" s="70"/>
      <c r="F5" s="72">
        <f t="shared" si="0"/>
        <v>0</v>
      </c>
      <c r="G5" s="65"/>
      <c r="H5" s="66"/>
      <c r="I5" s="128"/>
    </row>
    <row r="6" spans="1:9" x14ac:dyDescent="0.35">
      <c r="A6" s="67"/>
      <c r="B6" s="68"/>
      <c r="C6" s="69">
        <v>60</v>
      </c>
      <c r="D6" s="70"/>
      <c r="E6" s="70"/>
      <c r="F6" s="72">
        <f t="shared" si="0"/>
        <v>0</v>
      </c>
      <c r="G6" s="65"/>
      <c r="H6" s="66"/>
      <c r="I6" s="128"/>
    </row>
    <row r="7" spans="1:9" x14ac:dyDescent="0.35">
      <c r="A7" s="73"/>
      <c r="B7" s="74"/>
      <c r="C7" s="75" t="s">
        <v>63</v>
      </c>
      <c r="D7" s="75"/>
      <c r="E7" s="75"/>
      <c r="F7" s="76">
        <f>SUM(F3:F6)</f>
        <v>0</v>
      </c>
      <c r="G7" s="65"/>
      <c r="H7" s="66"/>
      <c r="I7" s="128"/>
    </row>
    <row r="8" spans="1:9" x14ac:dyDescent="0.35">
      <c r="A8" s="67"/>
      <c r="B8" s="77"/>
      <c r="C8" s="69">
        <v>36</v>
      </c>
      <c r="D8" s="70"/>
      <c r="E8" s="78"/>
      <c r="F8" s="72">
        <f>+(D8/C8)*B8*E8</f>
        <v>0</v>
      </c>
      <c r="G8" s="65"/>
      <c r="H8" s="66"/>
      <c r="I8" s="128"/>
    </row>
    <row r="9" spans="1:9" x14ac:dyDescent="0.35">
      <c r="A9" s="67"/>
      <c r="B9" s="77"/>
      <c r="C9" s="69">
        <v>36</v>
      </c>
      <c r="D9" s="70"/>
      <c r="E9" s="78"/>
      <c r="F9" s="72">
        <f t="shared" ref="F9:F11" si="1">+(D9/C9)*B9*E9</f>
        <v>0</v>
      </c>
      <c r="G9" s="65"/>
      <c r="H9" s="66"/>
      <c r="I9" s="128"/>
    </row>
    <row r="10" spans="1:9" x14ac:dyDescent="0.35">
      <c r="A10" s="67"/>
      <c r="B10" s="77"/>
      <c r="C10" s="69">
        <v>36</v>
      </c>
      <c r="D10" s="70"/>
      <c r="E10" s="78"/>
      <c r="F10" s="72">
        <f t="shared" si="1"/>
        <v>0</v>
      </c>
      <c r="G10" s="65"/>
      <c r="H10" s="66"/>
      <c r="I10" s="128"/>
    </row>
    <row r="11" spans="1:9" x14ac:dyDescent="0.35">
      <c r="A11" s="67"/>
      <c r="B11" s="77"/>
      <c r="C11" s="69">
        <v>36</v>
      </c>
      <c r="D11" s="70"/>
      <c r="E11" s="78"/>
      <c r="F11" s="72">
        <f t="shared" si="1"/>
        <v>0</v>
      </c>
      <c r="G11" s="65"/>
      <c r="H11" s="66"/>
      <c r="I11" s="128"/>
    </row>
    <row r="12" spans="1:9" x14ac:dyDescent="0.35">
      <c r="A12" s="73"/>
      <c r="B12" s="74"/>
      <c r="C12" s="75" t="s">
        <v>64</v>
      </c>
      <c r="D12" s="75"/>
      <c r="E12" s="75"/>
      <c r="F12" s="76">
        <f>SUM(F8:F11)</f>
        <v>0</v>
      </c>
      <c r="G12" s="65"/>
      <c r="H12" s="66"/>
      <c r="I12" s="128"/>
    </row>
    <row r="13" spans="1:9" x14ac:dyDescent="0.35">
      <c r="A13" s="79" t="s">
        <v>65</v>
      </c>
      <c r="B13" s="80">
        <f>SUM(B3:B12)</f>
        <v>0</v>
      </c>
      <c r="C13" s="81"/>
      <c r="D13" s="82"/>
      <c r="E13" s="82"/>
      <c r="F13" s="83">
        <f>F7+F12</f>
        <v>0</v>
      </c>
      <c r="G13" s="65"/>
      <c r="H13" s="66"/>
      <c r="I13" s="128"/>
    </row>
    <row r="14" spans="1:9" x14ac:dyDescent="0.35">
      <c r="A14" s="84"/>
      <c r="B14" s="85"/>
      <c r="C14" s="85"/>
      <c r="D14" s="85"/>
      <c r="E14" s="85"/>
      <c r="F14" s="85"/>
      <c r="G14" s="85"/>
      <c r="H14" s="85"/>
      <c r="I14" s="128"/>
    </row>
    <row r="15" spans="1:9" ht="27.5" customHeight="1" x14ac:dyDescent="0.35">
      <c r="A15" s="86" t="s">
        <v>66</v>
      </c>
      <c r="B15" s="130" t="s">
        <v>67</v>
      </c>
      <c r="C15" s="131"/>
      <c r="D15" s="132" t="s">
        <v>68</v>
      </c>
      <c r="E15" s="132"/>
      <c r="F15" s="87">
        <f>B13-F13</f>
        <v>0</v>
      </c>
      <c r="G15" s="85"/>
      <c r="H15" s="85"/>
      <c r="I15" s="128"/>
    </row>
    <row r="16" spans="1:9" x14ac:dyDescent="0.35">
      <c r="A16" s="86"/>
      <c r="B16" s="85"/>
      <c r="C16" s="85"/>
      <c r="D16" s="85"/>
      <c r="E16" s="85"/>
      <c r="F16" s="85"/>
      <c r="G16" s="85"/>
      <c r="H16" s="85"/>
      <c r="I16" s="128"/>
    </row>
    <row r="17" spans="1:9" x14ac:dyDescent="0.35">
      <c r="A17" s="133" t="s">
        <v>69</v>
      </c>
      <c r="B17" s="134"/>
      <c r="C17" s="134"/>
      <c r="D17" s="134"/>
      <c r="E17" s="134"/>
      <c r="F17" s="134"/>
      <c r="G17" s="85"/>
      <c r="H17" s="85"/>
      <c r="I17" s="128"/>
    </row>
    <row r="18" spans="1:9" x14ac:dyDescent="0.35">
      <c r="A18" s="133"/>
      <c r="B18" s="134"/>
      <c r="C18" s="134"/>
      <c r="D18" s="134"/>
      <c r="E18" s="134"/>
      <c r="F18" s="134"/>
      <c r="G18" s="85"/>
      <c r="H18" s="85"/>
      <c r="I18" s="128"/>
    </row>
    <row r="19" spans="1:9" x14ac:dyDescent="0.35">
      <c r="G19" s="85"/>
      <c r="H19" s="85"/>
      <c r="I19" s="129"/>
    </row>
  </sheetData>
  <mergeCells count="5">
    <mergeCell ref="A1:H1"/>
    <mergeCell ref="I1:I19"/>
    <mergeCell ref="B15:C15"/>
    <mergeCell ref="D15:E15"/>
    <mergeCell ref="A17:F18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041DA-DE18-48A9-A654-565E695BACE9}">
  <dimension ref="B3:D13"/>
  <sheetViews>
    <sheetView workbookViewId="0">
      <selection activeCell="D5" sqref="D5"/>
    </sheetView>
  </sheetViews>
  <sheetFormatPr defaultRowHeight="14.5" x14ac:dyDescent="0.35"/>
  <cols>
    <col min="2" max="2" width="19.6328125" bestFit="1" customWidth="1"/>
    <col min="3" max="3" width="22.6328125" customWidth="1"/>
    <col min="4" max="4" width="12.1796875" customWidth="1"/>
  </cols>
  <sheetData>
    <row r="3" spans="2:4" x14ac:dyDescent="0.35">
      <c r="B3" s="135" t="s">
        <v>70</v>
      </c>
      <c r="C3" s="135"/>
      <c r="D3" s="135"/>
    </row>
    <row r="4" spans="2:4" x14ac:dyDescent="0.35">
      <c r="B4" s="88" t="s">
        <v>71</v>
      </c>
      <c r="C4" s="88" t="s">
        <v>72</v>
      </c>
      <c r="D4" s="89">
        <f>BUDGET!B20</f>
        <v>0</v>
      </c>
    </row>
    <row r="5" spans="2:4" x14ac:dyDescent="0.35">
      <c r="B5" s="90"/>
      <c r="C5" s="90"/>
      <c r="D5" s="91"/>
    </row>
    <row r="6" spans="2:4" x14ac:dyDescent="0.35">
      <c r="B6" s="88" t="s">
        <v>73</v>
      </c>
      <c r="C6" s="92" t="s">
        <v>74</v>
      </c>
      <c r="D6" s="89">
        <f>Personnel!M25</f>
        <v>0</v>
      </c>
    </row>
    <row r="7" spans="2:4" ht="26.5" x14ac:dyDescent="0.35">
      <c r="B7" s="88"/>
      <c r="C7" s="92" t="s">
        <v>75</v>
      </c>
      <c r="D7" s="89">
        <f>[1]Personnel!O25</f>
        <v>0</v>
      </c>
    </row>
    <row r="8" spans="2:4" x14ac:dyDescent="0.35">
      <c r="B8" s="93"/>
      <c r="C8" s="92" t="s">
        <v>76</v>
      </c>
      <c r="D8" s="94">
        <f>Equipment!B13</f>
        <v>0</v>
      </c>
    </row>
    <row r="9" spans="2:4" x14ac:dyDescent="0.35">
      <c r="B9" s="95"/>
      <c r="C9" s="96" t="s">
        <v>77</v>
      </c>
      <c r="D9" s="94">
        <f>BUDGET!B12+BUDGET!B14+BUDGET!B15+BUDGET!B16</f>
        <v>0</v>
      </c>
    </row>
    <row r="10" spans="2:4" x14ac:dyDescent="0.35">
      <c r="B10" s="95"/>
      <c r="C10" s="96" t="s">
        <v>78</v>
      </c>
      <c r="D10" s="94">
        <f>BUDGET!B19</f>
        <v>0</v>
      </c>
    </row>
    <row r="11" spans="2:4" x14ac:dyDescent="0.35">
      <c r="B11" s="95" t="s">
        <v>79</v>
      </c>
      <c r="C11" s="97" t="s">
        <v>80</v>
      </c>
      <c r="D11" s="94">
        <f>BUDGET!B18/2</f>
        <v>0</v>
      </c>
    </row>
    <row r="12" spans="2:4" x14ac:dyDescent="0.35">
      <c r="B12" s="98" t="s">
        <v>81</v>
      </c>
      <c r="C12" s="99"/>
      <c r="D12" s="100">
        <f>SUM(D6:D11)</f>
        <v>0</v>
      </c>
    </row>
    <row r="13" spans="2:4" x14ac:dyDescent="0.35">
      <c r="B13" s="136" t="s">
        <v>82</v>
      </c>
      <c r="C13" s="136"/>
      <c r="D13" s="101">
        <f>D4-D12</f>
        <v>0</v>
      </c>
    </row>
  </sheetData>
  <mergeCells count="2">
    <mergeCell ref="B3:D3"/>
    <mergeCell ref="B13:C13"/>
  </mergeCells>
  <conditionalFormatting sqref="D13">
    <cfRule type="cellIs" dxfId="2" priority="1" operator="lessThan">
      <formula>0</formula>
    </cfRule>
    <cfRule type="cellIs" dxfId="1" priority="2" operator="greaterThanOrEqual">
      <formula>0</formula>
    </cfRule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670CBB96F6CA4DB65262900CFE132B" ma:contentTypeVersion="19" ma:contentTypeDescription="Creare un nuovo documento." ma:contentTypeScope="" ma:versionID="261739bd9500b5a44d440141c40c9671">
  <xsd:schema xmlns:xsd="http://www.w3.org/2001/XMLSchema" xmlns:xs="http://www.w3.org/2001/XMLSchema" xmlns:p="http://schemas.microsoft.com/office/2006/metadata/properties" xmlns:ns2="a132fbb7-b71c-4ed5-9e28-4b1e37ad032c" xmlns:ns3="4aedc69c-69ec-40fc-8bf0-0d01cc85ad03" targetNamespace="http://schemas.microsoft.com/office/2006/metadata/properties" ma:root="true" ma:fieldsID="db19645531e1f49932f8d67855749743" ns2:_="" ns3:_="">
    <xsd:import namespace="a132fbb7-b71c-4ed5-9e28-4b1e37ad032c"/>
    <xsd:import namespace="4aedc69c-69ec-40fc-8bf0-0d01cc85ad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32fbb7-b71c-4ed5-9e28-4b1e37ad03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61b086e8-996c-48cb-b88e-344165895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dc69c-69ec-40fc-8bf0-0d01cc85ad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7cbd720-6070-4f49-8972-1022137b1f61}" ma:internalName="TaxCatchAll" ma:showField="CatchAllData" ma:web="4aedc69c-69ec-40fc-8bf0-0d01cc85ad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edc69c-69ec-40fc-8bf0-0d01cc85ad03" xsi:nil="true"/>
    <lcf76f155ced4ddcb4097134ff3c332f xmlns="a132fbb7-b71c-4ed5-9e28-4b1e37ad03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4A9832-0303-4E3A-B6F1-AB18DC1FD4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32fbb7-b71c-4ed5-9e28-4b1e37ad032c"/>
    <ds:schemaRef ds:uri="4aedc69c-69ec-40fc-8bf0-0d01cc85ad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37D53C-89D4-434C-BA5D-C64C298162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D5E2D3-7CB7-4D3D-9BBA-4FF83CAFE7D5}">
  <ds:schemaRefs>
    <ds:schemaRef ds:uri="http://schemas.microsoft.com/office/2006/metadata/properties"/>
    <ds:schemaRef ds:uri="http://schemas.microsoft.com/office/infopath/2007/PartnerControls"/>
    <ds:schemaRef ds:uri="4aedc69c-69ec-40fc-8bf0-0d01cc85ad03"/>
    <ds:schemaRef ds:uri="a132fbb7-b71c-4ed5-9e28-4b1e37ad03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BUDGET</vt:lpstr>
      <vt:lpstr>Personnel</vt:lpstr>
      <vt:lpstr>Equipment</vt:lpstr>
      <vt:lpstr>sostenibilità economica</vt:lpstr>
    </vt:vector>
  </TitlesOfParts>
  <Manager/>
  <Company>Regione Lombardia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Maria Cristina Bello</dc:creator>
  <cp:keywords/>
  <dc:description/>
  <cp:lastModifiedBy>Ilaria Stadiotti</cp:lastModifiedBy>
  <cp:revision/>
  <dcterms:created xsi:type="dcterms:W3CDTF">2018-12-11T16:59:43Z</dcterms:created>
  <dcterms:modified xsi:type="dcterms:W3CDTF">2026-01-14T13:19:42Z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0x01010011670CBB96F6CA4DB65262900CFE132B</vt:lpwstr>
  </property>
  <property fmtid="{D5CDD505-2E9C-101B-9397-08002B2CF9AE}" pid="3" name="MediaServiceImageTags">
    <vt:lpwstr/>
  </property>
</Properties>
</file>