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PRIMA\CALL 2025\"/>
    </mc:Choice>
  </mc:AlternateContent>
  <xr:revisionPtr revIDLastSave="0" documentId="13_ncr:1_{40D5D503-D8D4-4A8A-A388-B498655B4A6B}" xr6:coauthVersionLast="36" xr6:coauthVersionMax="36" xr10:uidLastSave="{00000000-0000-0000-0000-000000000000}"/>
  <bookViews>
    <workbookView xWindow="0" yWindow="0" windowWidth="19200" windowHeight="5860" activeTab="1" xr2:uid="{00000000-000D-0000-FFFF-FFFF00000000}"/>
  </bookViews>
  <sheets>
    <sheet name="BudgetTotale" sheetId="1" r:id="rId1"/>
    <sheet name="CostiPersonaleSTD" sheetId="6" r:id="rId2"/>
    <sheet name="Ammortamento UNIMI   " sheetId="3" r:id="rId3"/>
    <sheet name="Sostenibilità economica" sheetId="5" r:id="rId4"/>
  </sheets>
  <calcPr calcId="191029"/>
</workbook>
</file>

<file path=xl/calcChain.xml><?xml version="1.0" encoding="utf-8"?>
<calcChain xmlns="http://schemas.openxmlformats.org/spreadsheetml/2006/main">
  <c r="D59" i="6" l="1"/>
  <c r="D60" i="6"/>
  <c r="D61" i="6"/>
  <c r="D58" i="6"/>
  <c r="D38" i="6"/>
  <c r="D39" i="6"/>
  <c r="D40" i="6"/>
  <c r="D37" i="6"/>
  <c r="D17" i="6"/>
  <c r="D18" i="6"/>
  <c r="D19" i="6"/>
  <c r="D16" i="6"/>
  <c r="F61" i="6" l="1"/>
  <c r="J58" i="6"/>
  <c r="H58" i="6"/>
  <c r="F58" i="6"/>
  <c r="F59" i="6"/>
  <c r="F60" i="6"/>
  <c r="H59" i="6"/>
  <c r="H60" i="6"/>
  <c r="H61" i="6"/>
  <c r="J38" i="6" l="1"/>
  <c r="J37" i="6"/>
  <c r="F38" i="6"/>
  <c r="F37" i="6"/>
  <c r="J39" i="6"/>
  <c r="J40" i="6"/>
  <c r="H38" i="6"/>
  <c r="H39" i="6"/>
  <c r="H40" i="6"/>
  <c r="H37" i="6"/>
  <c r="F39" i="6"/>
  <c r="F40" i="6"/>
  <c r="I62" i="6" l="1"/>
  <c r="G62" i="6"/>
  <c r="E62" i="6"/>
  <c r="J61" i="6"/>
  <c r="J60" i="6"/>
  <c r="J59" i="6"/>
  <c r="I54" i="6"/>
  <c r="G54" i="6"/>
  <c r="E54" i="6"/>
  <c r="J53" i="6"/>
  <c r="H53" i="6"/>
  <c r="F53" i="6"/>
  <c r="J52" i="6"/>
  <c r="K52" i="6" s="1"/>
  <c r="H52" i="6"/>
  <c r="F52" i="6"/>
  <c r="J51" i="6"/>
  <c r="H51" i="6"/>
  <c r="F51" i="6"/>
  <c r="J50" i="6"/>
  <c r="H50" i="6"/>
  <c r="F50" i="6"/>
  <c r="J49" i="6"/>
  <c r="H49" i="6"/>
  <c r="F49" i="6"/>
  <c r="K49" i="6" s="1"/>
  <c r="J48" i="6"/>
  <c r="H48" i="6"/>
  <c r="F48" i="6"/>
  <c r="J47" i="6"/>
  <c r="H47" i="6"/>
  <c r="F47" i="6"/>
  <c r="J46" i="6"/>
  <c r="H46" i="6"/>
  <c r="F46" i="6"/>
  <c r="J45" i="6"/>
  <c r="H45" i="6"/>
  <c r="F45" i="6"/>
  <c r="I41" i="6"/>
  <c r="G41" i="6"/>
  <c r="E41" i="6"/>
  <c r="I33" i="6"/>
  <c r="G33" i="6"/>
  <c r="E33" i="6"/>
  <c r="J32" i="6"/>
  <c r="H32" i="6"/>
  <c r="F32" i="6"/>
  <c r="J31" i="6"/>
  <c r="H31" i="6"/>
  <c r="F31" i="6"/>
  <c r="J30" i="6"/>
  <c r="H30" i="6"/>
  <c r="F30" i="6"/>
  <c r="K30" i="6" s="1"/>
  <c r="J29" i="6"/>
  <c r="H29" i="6"/>
  <c r="K29" i="6" s="1"/>
  <c r="F29" i="6"/>
  <c r="J28" i="6"/>
  <c r="H28" i="6"/>
  <c r="F28" i="6"/>
  <c r="K28" i="6" s="1"/>
  <c r="J27" i="6"/>
  <c r="H27" i="6"/>
  <c r="F27" i="6"/>
  <c r="J26" i="6"/>
  <c r="H26" i="6"/>
  <c r="F26" i="6"/>
  <c r="J25" i="6"/>
  <c r="H25" i="6"/>
  <c r="F25" i="6"/>
  <c r="J24" i="6"/>
  <c r="H24" i="6"/>
  <c r="F24" i="6"/>
  <c r="I20" i="6"/>
  <c r="G20" i="6"/>
  <c r="E20" i="6"/>
  <c r="J19" i="6"/>
  <c r="J18" i="6"/>
  <c r="H18" i="6"/>
  <c r="F18" i="6"/>
  <c r="K18" i="6" s="1"/>
  <c r="J17" i="6"/>
  <c r="H16" i="6"/>
  <c r="I12" i="6"/>
  <c r="G12" i="6"/>
  <c r="E12" i="6"/>
  <c r="J11" i="6"/>
  <c r="H11" i="6"/>
  <c r="F11" i="6"/>
  <c r="J10" i="6"/>
  <c r="H10" i="6"/>
  <c r="F10" i="6"/>
  <c r="J9" i="6"/>
  <c r="H9" i="6"/>
  <c r="F9" i="6"/>
  <c r="J8" i="6"/>
  <c r="H8" i="6"/>
  <c r="F8" i="6"/>
  <c r="J7" i="6"/>
  <c r="H7" i="6"/>
  <c r="F7" i="6"/>
  <c r="J6" i="6"/>
  <c r="H6" i="6"/>
  <c r="F6" i="6"/>
  <c r="J5" i="6"/>
  <c r="H5" i="6"/>
  <c r="F5" i="6"/>
  <c r="J4" i="6"/>
  <c r="H4" i="6"/>
  <c r="F4" i="6"/>
  <c r="J3" i="6"/>
  <c r="H3" i="6"/>
  <c r="F3" i="6"/>
  <c r="K24" i="6" l="1"/>
  <c r="K11" i="6"/>
  <c r="K60" i="6"/>
  <c r="K32" i="6"/>
  <c r="K48" i="6"/>
  <c r="K53" i="6"/>
  <c r="H54" i="6"/>
  <c r="K51" i="6"/>
  <c r="K47" i="6"/>
  <c r="K50" i="6"/>
  <c r="F54" i="6"/>
  <c r="J33" i="6"/>
  <c r="K31" i="6"/>
  <c r="K26" i="6"/>
  <c r="K27" i="6"/>
  <c r="K10" i="6"/>
  <c r="K8" i="6"/>
  <c r="H33" i="6"/>
  <c r="J54" i="6"/>
  <c r="J62" i="6"/>
  <c r="H41" i="6"/>
  <c r="F33" i="6"/>
  <c r="K5" i="6"/>
  <c r="K7" i="6"/>
  <c r="J12" i="6"/>
  <c r="K9" i="6"/>
  <c r="H12" i="6"/>
  <c r="K6" i="6"/>
  <c r="F12" i="6"/>
  <c r="K3" i="6"/>
  <c r="K4" i="6"/>
  <c r="J16" i="6"/>
  <c r="J20" i="6" s="1"/>
  <c r="K46" i="6"/>
  <c r="K45" i="6"/>
  <c r="K25" i="6"/>
  <c r="K39" i="6"/>
  <c r="K40" i="6"/>
  <c r="F41" i="6"/>
  <c r="F19" i="6"/>
  <c r="F17" i="6"/>
  <c r="H17" i="6"/>
  <c r="H20" i="6" s="1"/>
  <c r="F16" i="6"/>
  <c r="H19" i="6"/>
  <c r="K54" i="6" l="1"/>
  <c r="E11" i="1" s="1"/>
  <c r="K33" i="6"/>
  <c r="D11" i="1" s="1"/>
  <c r="K58" i="6"/>
  <c r="H62" i="6"/>
  <c r="K37" i="6"/>
  <c r="J41" i="6"/>
  <c r="K12" i="6"/>
  <c r="C11" i="1" s="1"/>
  <c r="K59" i="6"/>
  <c r="K61" i="6"/>
  <c r="F62" i="6"/>
  <c r="K38" i="6"/>
  <c r="F20" i="6"/>
  <c r="K16" i="6"/>
  <c r="K17" i="6"/>
  <c r="K19" i="6"/>
  <c r="C14" i="1"/>
  <c r="K41" i="6" l="1"/>
  <c r="D12" i="1" s="1"/>
  <c r="K62" i="6"/>
  <c r="E12" i="1" s="1"/>
  <c r="K20" i="6"/>
  <c r="C12" i="1" s="1"/>
  <c r="F17" i="1"/>
  <c r="E9" i="5" s="1"/>
  <c r="B18" i="3" l="1"/>
  <c r="F16" i="3"/>
  <c r="F15" i="3"/>
  <c r="F14" i="3"/>
  <c r="F13" i="3"/>
  <c r="F17" i="3" s="1"/>
  <c r="F11" i="3"/>
  <c r="F10" i="3"/>
  <c r="F9" i="3"/>
  <c r="F8" i="3"/>
  <c r="F18" i="1"/>
  <c r="E10" i="5" s="1"/>
  <c r="F15" i="1"/>
  <c r="E8" i="5" s="1"/>
  <c r="E14" i="1"/>
  <c r="D14" i="1"/>
  <c r="F14" i="1" l="1"/>
  <c r="E7" i="5" s="1"/>
  <c r="F12" i="3"/>
  <c r="F18" i="3" s="1"/>
  <c r="F23" i="3" s="1"/>
  <c r="D21" i="5" s="1"/>
  <c r="E13" i="1" l="1"/>
  <c r="E16" i="1" s="1"/>
  <c r="E19" i="1" s="1"/>
  <c r="E21" i="1" s="1"/>
  <c r="E22" i="1" s="1"/>
  <c r="C13" i="1"/>
  <c r="D13" i="1"/>
  <c r="D16" i="1" s="1"/>
  <c r="D19" i="1" s="1"/>
  <c r="D23" i="1" s="1"/>
  <c r="F11" i="1"/>
  <c r="E16" i="5" s="1"/>
  <c r="F12" i="1"/>
  <c r="E6" i="5" s="1"/>
  <c r="C16" i="1" l="1"/>
  <c r="C19" i="1" s="1"/>
  <c r="E23" i="1"/>
  <c r="E24" i="1" s="1"/>
  <c r="D21" i="1"/>
  <c r="D22" i="1" s="1"/>
  <c r="F13" i="1"/>
  <c r="D24" i="1"/>
  <c r="F16" i="1" l="1"/>
  <c r="G16" i="1" s="1"/>
  <c r="C21" i="1"/>
  <c r="C22" i="1" s="1"/>
  <c r="H19" i="1"/>
  <c r="C23" i="1"/>
  <c r="C24" i="1" s="1"/>
  <c r="F21" i="1" l="1"/>
  <c r="E4" i="5" s="1"/>
  <c r="E11" i="5" s="1"/>
  <c r="F19" i="1"/>
  <c r="D19" i="5"/>
  <c r="F23" i="1"/>
  <c r="E15" i="5" s="1"/>
  <c r="F16" i="5" s="1"/>
  <c r="D20" i="5" l="1"/>
  <c r="E12" i="5"/>
  <c r="E13" i="5" s="1"/>
  <c r="D23" i="5" l="1"/>
  <c r="E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</authors>
  <commentList>
    <comment ref="F23" authorId="0" shapeId="0" xr:uid="{00000000-0006-0000-0000-000001000000}">
      <text>
        <r>
          <rPr>
            <sz val="8"/>
            <rFont val="Tahoma"/>
          </rPr>
          <t xml:space="preserve">
AVVERTENZA:                                         Il costo del cofinanzamento deve essere almeno pari al costo del personale strutturato UNIMI o vedi formula sul COFINANZIAMENTO nel foglio "sostenibilità economica"           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200-000001000000}">
      <text>
        <r>
          <rPr>
            <sz val="8"/>
            <rFont val="Tahoma"/>
          </rPr>
          <t xml:space="preserve">ATTREZZATURE INFORMATICHE = 36 MESI ATTREZZATURE   SCIENTIFICHE = 60 MESI   
</t>
        </r>
      </text>
    </comment>
  </commentList>
</comments>
</file>

<file path=xl/sharedStrings.xml><?xml version="1.0" encoding="utf-8"?>
<sst xmlns="http://schemas.openxmlformats.org/spreadsheetml/2006/main" count="184" uniqueCount="94">
  <si>
    <t>COSTI AMMISSIBILI</t>
  </si>
  <si>
    <t xml:space="preserve">Progetto: </t>
  </si>
  <si>
    <t xml:space="preserve">Proponente: </t>
  </si>
  <si>
    <t>Digitare solo sulle caselle in giallo</t>
  </si>
  <si>
    <t>Ricerca fondamentale</t>
  </si>
  <si>
    <t>Ricerca Industriale</t>
  </si>
  <si>
    <t>Sviluppo Sperimentale</t>
  </si>
  <si>
    <t>TOTALE</t>
  </si>
  <si>
    <t>Personale da  arruolare</t>
  </si>
  <si>
    <t xml:space="preserve">CONTRIBUTO MIUR </t>
  </si>
  <si>
    <t>COFINANZIAMENTO UNIMI</t>
  </si>
  <si>
    <t>PERSONALE STRUTTURATO - RICERCA FONDAMENTALE</t>
  </si>
  <si>
    <t>COSTO ORARIO</t>
  </si>
  <si>
    <t>PERSONALE STRUTTURATO - RICERCA INDUSTRIALE</t>
  </si>
  <si>
    <t>COMPILAZIONE OBBLIGATORIA</t>
  </si>
  <si>
    <t>Finanziatore</t>
  </si>
  <si>
    <t>MIUR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</si>
  <si>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</si>
  <si>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</si>
  <si>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</si>
  <si>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</si>
  <si>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</si>
  <si>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</si>
  <si>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</si>
  <si>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</si>
  <si>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</si>
  <si>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</si>
  <si>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scheme val="minor"/>
      </rPr>
      <t>(si consiglia di non prevedere il 100%)</t>
    </r>
  </si>
  <si>
    <t>TOTALE AMMORTAMENTO AMMISSIBILE</t>
  </si>
  <si>
    <t>TOTALE PARZIALE ATTREZZATURE SCIENTIFICHE</t>
  </si>
  <si>
    <t>TOTALE PARZIALE ATTTREZZATURE INFORMATICHE</t>
  </si>
  <si>
    <t>Totale IMPORTO AMMISSIBILE</t>
  </si>
  <si>
    <t>Totale IMPORTO DA ALLOCARE A RICERCA FONDAMENTALE</t>
  </si>
  <si>
    <t>Totale IMPORTO DA ALLOCARE A RICERCA INDUSTRIALE</t>
  </si>
  <si>
    <t>Totale IMPORTO DA ALLOCARE A SVILUPPO SPERIMENTALE</t>
  </si>
  <si>
    <t xml:space="preserve">N.B.: </t>
  </si>
  <si>
    <t>ATTENZIONE</t>
  </si>
  <si>
    <t>- le attrezzature possono essere utilizzate anche per altri progetti (si riduce la % di utilizzo sul progetto)</t>
  </si>
  <si>
    <t>SOSTENIBILITA' ECONOMICA DEL PROGETTO</t>
  </si>
  <si>
    <t>ENTRATE</t>
  </si>
  <si>
    <t>Contributo MIUR</t>
  </si>
  <si>
    <t>COSTI   REALI</t>
  </si>
  <si>
    <t>Costo nuovi contratti</t>
  </si>
  <si>
    <t xml:space="preserve">Quota acquisto attrezzature </t>
  </si>
  <si>
    <t>Costi ricerca contrattuale e consulenze</t>
  </si>
  <si>
    <t>altri costi di esercizio</t>
  </si>
  <si>
    <t xml:space="preserve">spese generali </t>
  </si>
  <si>
    <t>Trattenuta UNIMI</t>
  </si>
  <si>
    <t>TOT USCITE EFFETTIVE</t>
  </si>
  <si>
    <t>SALDO CASSA DEVE ESSERE SEMPRE POSITIVO</t>
  </si>
  <si>
    <t xml:space="preserve">COFINANZIAMENTO UNIMI </t>
  </si>
  <si>
    <t>Costo personale strutturato</t>
  </si>
  <si>
    <t xml:space="preserve">Topic: </t>
  </si>
  <si>
    <t>Personnel</t>
  </si>
  <si>
    <t>Equipment</t>
  </si>
  <si>
    <t>Personale strutturato (In Staff)</t>
  </si>
  <si>
    <r>
      <t xml:space="preserve">BUDGET </t>
    </r>
    <r>
      <rPr>
        <b/>
        <u/>
        <sz val="16"/>
        <color theme="1"/>
        <rFont val="Arial Black"/>
        <family val="2"/>
      </rPr>
      <t>PRIMA Call for Section 2</t>
    </r>
  </si>
  <si>
    <r>
      <t xml:space="preserve">Le attività di Ricerca Fondamentale e Ricerca Industriale devono essere predominanti rispetto alle attività di Sviluppo Sperimentale, quindi </t>
    </r>
    <r>
      <rPr>
        <b/>
        <sz val="11"/>
        <color theme="1"/>
        <rFont val="Calibri"/>
        <family val="2"/>
        <scheme val="minor"/>
      </rPr>
      <t>la somma dei costi per le attività di Ricerca Fondamentale e Ricerca Industriale deve essere superiore ai costi previsti per le attività di Sviluppo Sperimentale.</t>
    </r>
  </si>
  <si>
    <t>Travel expenses</t>
  </si>
  <si>
    <t>Travel and subsistence</t>
  </si>
  <si>
    <t>Other goods and services</t>
  </si>
  <si>
    <t>Cosulting and equivalent services (subcontracting)</t>
  </si>
  <si>
    <t>Indirect cots/Overheads</t>
  </si>
  <si>
    <t>SPESE GENERALI</t>
  </si>
  <si>
    <t>Trattenuta di Ateneo</t>
  </si>
  <si>
    <t>Quote non ammortizzabili</t>
  </si>
  <si>
    <t xml:space="preserve"> le attrezzature scientifiche hanno un periodo di deprezzamento pari a 60  mesi,  quelle informatiche, hanno un periodo di deprezzamento pari a 36 mesi                                                                                             (si consiglia di acquistarle all'inizio del progetto)</t>
  </si>
  <si>
    <t>TOTALE DISPONIBILITA' OVERHEADS</t>
  </si>
  <si>
    <t>Quote personale non rendicontabili ( IRAP)</t>
  </si>
  <si>
    <t>differenza non ammortizzabile da imputare su Overheads o  altri  fondi</t>
  </si>
  <si>
    <t>L'IMPORTO MASSIMO DELLE SOVVENZIONI CONSENTITE PER PROGETTO È INDIPENDENTE DAL RUOLO E DAL NUMERO DEI PARTNER ITALIANI, MA DIPENDE DAI FONDI CHE POSSONO ESSERE UTILIZZATI:
- 500.000 EURO PER I PROGETTI IN CUI TUTTI I PARTECIPANTI ITALIANI SONO AMMISSIBILI AI FONDI FESR (Campania, Molise, Basilicata, Puglia, Calabria, Sicilia e Sardegna);
- 300.000 EURO PER I PROGETTI IN CUI I PARTECIPANTI ITALIANI NON SONO AMMISSIBILI AI FONDI FESR.</t>
  </si>
  <si>
    <t xml:space="preserve">max 300.000 € </t>
  </si>
  <si>
    <t>NOME E COGNOME</t>
  </si>
  <si>
    <t>RUOLO</t>
  </si>
  <si>
    <t>COSTO ORARIO STANDARD</t>
  </si>
  <si>
    <t>ORE ANNO 1</t>
  </si>
  <si>
    <t>COSTO ANNO 1</t>
  </si>
  <si>
    <t>ORE ANNO 2</t>
  </si>
  <si>
    <t>COSTO ANNO 2</t>
  </si>
  <si>
    <t>ORE ANNO 3</t>
  </si>
  <si>
    <t>COSTO ANNO 3</t>
  </si>
  <si>
    <t>Professore Ordinario (ALTO)</t>
  </si>
  <si>
    <r>
      <t xml:space="preserve">i professori universitari, i titolari/amministratori degli Enti di Ricerca e Sperimentazione ed i direttori 
di Istituto potranno essere rendicontati a carico del progetto nel limite del </t>
    </r>
    <r>
      <rPr>
        <b/>
        <sz val="10"/>
        <rFont val="Arial"/>
        <family val="2"/>
      </rPr>
      <t>10% del monte ore di 
lavoro massimo di 1720</t>
    </r>
  </si>
  <si>
    <t>Professore Associato (MEDIO)</t>
  </si>
  <si>
    <t>Ricercatore/Tecnico Amministrativo (BASSO)</t>
  </si>
  <si>
    <t>COSTO ANNUALE</t>
  </si>
  <si>
    <t xml:space="preserve">ORE ANNO 1 </t>
  </si>
  <si>
    <t xml:space="preserve">ORE ANNO 2 </t>
  </si>
  <si>
    <t xml:space="preserve">ORE ANNO 3 </t>
  </si>
  <si>
    <t>PERSONALE STRUTTURATO - RICERCA SPERIMENTALE</t>
  </si>
  <si>
    <t>Contratto di ricerca</t>
  </si>
  <si>
    <t>PERSONALE DA ARRUOLARE - RICERCA FONDAMENTALE (100% SUL PROGETTO; CONTRATTI DI RICERCA, MIN 1500 ORE)</t>
  </si>
  <si>
    <t>PERSONALE DA ARRUOLARE - RICERCA INDUSTRIALE (100% SUL PROGETTO; CONTRATTI DI RICERCA, MIN 1500 ORE)</t>
  </si>
  <si>
    <t>PERSONALE DA ARRUOLARE - RICERCA SPERIMENTALE (100% SUL PROGETTO; CONTRATTI DI RICERCA, MIN 1500 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</si>
</sst>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</numFmts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scheme val="minor"/>
    </font>
    <font>
      <b/>
      <sz val="16"/>
      <color theme="1"/>
      <name val="Arial Black"/>
    </font>
    <font>
      <sz val="16"/>
      <color theme="1"/>
      <name val="Arial Black"/>
    </font>
    <font>
      <b/>
      <sz val="11"/>
      <color theme="1"/>
      <name val="Arial Black"/>
    </font>
    <font>
      <b/>
      <sz val="12"/>
      <color theme="1"/>
      <name val="Arial Black"/>
    </font>
    <font>
      <i/>
      <sz val="11"/>
      <color theme="0" tint="-0.499984740745262"/>
      <name val="Arial Unicode MS"/>
    </font>
    <font>
      <i/>
      <sz val="11"/>
      <color theme="0" tint="-0.499984740745262"/>
      <name val="Calibri"/>
      <scheme val="minor"/>
    </font>
    <font>
      <sz val="11"/>
      <color theme="1"/>
      <name val="Arial Black"/>
    </font>
    <font>
      <sz val="11"/>
      <color indexed="2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24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i/>
      <sz val="10"/>
      <name val="Calibri"/>
      <scheme val="minor"/>
    </font>
    <font>
      <sz val="8"/>
      <name val="Calibri"/>
      <scheme val="minor"/>
    </font>
    <font>
      <sz val="14"/>
      <name val="Calibri"/>
      <scheme val="minor"/>
    </font>
    <font>
      <sz val="16"/>
      <name val="Calibri"/>
      <scheme val="minor"/>
    </font>
    <font>
      <b/>
      <sz val="10"/>
      <color indexed="64"/>
      <name val="Calibri"/>
      <scheme val="minor"/>
    </font>
    <font>
      <sz val="18"/>
      <name val="Calibri"/>
      <scheme val="minor"/>
    </font>
    <font>
      <b/>
      <sz val="9"/>
      <color indexed="2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8"/>
      <color indexed="60"/>
      <name val="Calibri"/>
      <scheme val="minor"/>
    </font>
    <font>
      <sz val="8"/>
      <name val="Tahoma"/>
    </font>
    <font>
      <b/>
      <sz val="11"/>
      <color theme="1"/>
      <name val="Calibri"/>
      <family val="2"/>
      <scheme val="minor"/>
    </font>
    <font>
      <b/>
      <u/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1F1F1F"/>
      <name val="Inherit"/>
    </font>
    <font>
      <sz val="10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8" tint="0.39997558519241921"/>
        <bgColor theme="8" tint="0.39997558519241921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1"/>
        <bgColor indexed="51"/>
      </patternFill>
    </fill>
    <fill>
      <patternFill patternType="solid">
        <fgColor rgb="FFFFFF66"/>
        <bgColor rgb="FFFFFF66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theme="6" tint="0.59999389629810485"/>
      </patternFill>
    </fill>
    <fill>
      <patternFill patternType="solid">
        <fgColor theme="9" tint="0.39997558519241921"/>
        <bgColor theme="6" tint="0.5999938962981048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8" fillId="0" borderId="0"/>
    <xf numFmtId="164" fontId="4" fillId="0" borderId="0"/>
    <xf numFmtId="0" fontId="4" fillId="0" borderId="0"/>
    <xf numFmtId="9" fontId="28" fillId="0" borderId="0"/>
    <xf numFmtId="165" fontId="28" fillId="0" borderId="0"/>
    <xf numFmtId="0" fontId="37" fillId="0" borderId="0"/>
  </cellStyleXfs>
  <cellXfs count="166">
    <xf numFmtId="0" fontId="0" fillId="0" borderId="0" xfId="0"/>
    <xf numFmtId="0" fontId="5" fillId="0" borderId="1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/>
    <xf numFmtId="0" fontId="5" fillId="0" borderId="7" xfId="0" applyFont="1" applyBorder="1"/>
    <xf numFmtId="0" fontId="0" fillId="0" borderId="11" xfId="0" applyBorder="1"/>
    <xf numFmtId="0" fontId="0" fillId="0" borderId="0" xfId="0"/>
    <xf numFmtId="0" fontId="0" fillId="0" borderId="7" xfId="0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1" fillId="4" borderId="17" xfId="1" applyNumberFormat="1" applyFont="1" applyFill="1" applyBorder="1" applyAlignment="1">
      <alignment horizontal="center"/>
    </xf>
    <xf numFmtId="166" fontId="11" fillId="4" borderId="18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166" fontId="28" fillId="4" borderId="17" xfId="1" applyNumberFormat="1" applyFill="1" applyBorder="1" applyAlignment="1">
      <alignment horizontal="center"/>
    </xf>
    <xf numFmtId="166" fontId="28" fillId="4" borderId="18" xfId="1" applyNumberForma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66" fontId="5" fillId="4" borderId="17" xfId="1" applyNumberFormat="1" applyFont="1" applyFill="1" applyBorder="1" applyAlignment="1">
      <alignment horizontal="center"/>
    </xf>
    <xf numFmtId="166" fontId="5" fillId="4" borderId="18" xfId="1" applyNumberFormat="1" applyFont="1" applyFill="1" applyBorder="1" applyAlignment="1">
      <alignment horizontal="center"/>
    </xf>
    <xf numFmtId="166" fontId="28" fillId="0" borderId="17" xfId="1" applyNumberFormat="1" applyBorder="1" applyAlignment="1">
      <alignment horizontal="center"/>
    </xf>
    <xf numFmtId="166" fontId="28" fillId="0" borderId="18" xfId="1" applyNumberFormat="1" applyBorder="1" applyAlignment="1">
      <alignment horizontal="center"/>
    </xf>
    <xf numFmtId="166" fontId="12" fillId="0" borderId="17" xfId="1" applyNumberFormat="1" applyFont="1" applyBorder="1" applyAlignment="1">
      <alignment horizontal="center" vertical="center" wrapText="1"/>
    </xf>
    <xf numFmtId="166" fontId="12" fillId="0" borderId="18" xfId="1" applyNumberFormat="1" applyFont="1" applyBorder="1" applyAlignment="1">
      <alignment horizontal="center" vertical="center" wrapText="1"/>
    </xf>
    <xf numFmtId="10" fontId="14" fillId="0" borderId="17" xfId="4" applyNumberFormat="1" applyFont="1" applyBorder="1" applyAlignment="1">
      <alignment horizontal="center" vertical="center" wrapText="1"/>
    </xf>
    <xf numFmtId="166" fontId="12" fillId="0" borderId="18" xfId="1" applyNumberFormat="1" applyFont="1" applyBorder="1"/>
    <xf numFmtId="0" fontId="0" fillId="0" borderId="20" xfId="0" applyBorder="1"/>
    <xf numFmtId="10" fontId="28" fillId="0" borderId="21" xfId="4" applyNumberFormat="1" applyBorder="1" applyAlignment="1">
      <alignment horizontal="center" vertical="center" wrapText="1"/>
    </xf>
    <xf numFmtId="0" fontId="0" fillId="0" borderId="22" xfId="0" applyBorder="1"/>
    <xf numFmtId="0" fontId="15" fillId="0" borderId="0" xfId="3" applyFont="1"/>
    <xf numFmtId="0" fontId="17" fillId="0" borderId="11" xfId="3" applyFont="1" applyBorder="1"/>
    <xf numFmtId="164" fontId="0" fillId="0" borderId="0" xfId="2" applyNumberFormat="1" applyFont="1"/>
    <xf numFmtId="0" fontId="19" fillId="8" borderId="17" xfId="3" applyFont="1" applyFill="1" applyBorder="1" applyAlignment="1">
      <alignment horizontal="center" vertical="center"/>
    </xf>
    <xf numFmtId="0" fontId="15" fillId="0" borderId="17" xfId="3" applyFont="1" applyBorder="1"/>
    <xf numFmtId="164" fontId="0" fillId="0" borderId="23" xfId="2" applyNumberFormat="1" applyFont="1" applyBorder="1"/>
    <xf numFmtId="0" fontId="17" fillId="12" borderId="17" xfId="3" applyFont="1" applyFill="1" applyBorder="1" applyAlignment="1">
      <alignment horizontal="center" vertical="center" wrapText="1"/>
    </xf>
    <xf numFmtId="164" fontId="17" fillId="12" borderId="17" xfId="2" applyNumberFormat="1" applyFont="1" applyFill="1" applyBorder="1" applyAlignment="1">
      <alignment horizontal="center" vertical="center" wrapText="1"/>
    </xf>
    <xf numFmtId="0" fontId="17" fillId="13" borderId="17" xfId="3" applyFont="1" applyFill="1" applyBorder="1" applyAlignment="1">
      <alignment horizontal="center" vertical="center" wrapText="1"/>
    </xf>
    <xf numFmtId="0" fontId="15" fillId="0" borderId="23" xfId="3" applyFont="1" applyBorder="1"/>
    <xf numFmtId="0" fontId="24" fillId="0" borderId="0" xfId="3" applyFont="1" applyAlignment="1">
      <alignment textRotation="90"/>
    </xf>
    <xf numFmtId="0" fontId="15" fillId="14" borderId="17" xfId="3" applyFont="1" applyFill="1" applyBorder="1" applyAlignment="1">
      <alignment horizontal="center" vertical="center"/>
    </xf>
    <xf numFmtId="164" fontId="15" fillId="4" borderId="17" xfId="2" applyNumberFormat="1" applyFont="1" applyFill="1" applyBorder="1" applyAlignment="1">
      <alignment vertical="center"/>
    </xf>
    <xf numFmtId="164" fontId="15" fillId="0" borderId="0" xfId="3" applyNumberFormat="1" applyFont="1"/>
    <xf numFmtId="0" fontId="15" fillId="0" borderId="17" xfId="3" applyFont="1" applyBorder="1" applyAlignment="1">
      <alignment vertical="center"/>
    </xf>
    <xf numFmtId="164" fontId="0" fillId="0" borderId="17" xfId="2" applyNumberFormat="1" applyFont="1" applyBorder="1" applyAlignment="1">
      <alignment vertical="center"/>
    </xf>
    <xf numFmtId="0" fontId="17" fillId="15" borderId="17" xfId="3" applyFont="1" applyFill="1" applyBorder="1" applyAlignment="1">
      <alignment horizontal="center" vertical="center"/>
    </xf>
    <xf numFmtId="164" fontId="17" fillId="15" borderId="17" xfId="2" applyNumberFormat="1" applyFont="1" applyFill="1" applyBorder="1" applyAlignment="1">
      <alignment vertical="center"/>
    </xf>
    <xf numFmtId="0" fontId="17" fillId="4" borderId="17" xfId="3" applyFont="1" applyFill="1" applyBorder="1" applyAlignment="1">
      <alignment wrapText="1"/>
    </xf>
    <xf numFmtId="164" fontId="15" fillId="4" borderId="17" xfId="3" applyNumberFormat="1" applyFont="1" applyFill="1" applyBorder="1"/>
    <xf numFmtId="0" fontId="15" fillId="4" borderId="17" xfId="3" applyFont="1" applyFill="1" applyBorder="1"/>
    <xf numFmtId="0" fontId="15" fillId="4" borderId="17" xfId="3" applyFont="1" applyFill="1" applyBorder="1" applyAlignment="1">
      <alignment horizontal="center" vertical="center"/>
    </xf>
    <xf numFmtId="164" fontId="17" fillId="4" borderId="17" xfId="2" applyNumberFormat="1" applyFont="1" applyFill="1" applyBorder="1" applyAlignment="1">
      <alignment vertical="center"/>
    </xf>
    <xf numFmtId="0" fontId="15" fillId="0" borderId="11" xfId="3" applyFont="1" applyBorder="1"/>
    <xf numFmtId="164" fontId="17" fillId="10" borderId="17" xfId="3" applyNumberFormat="1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2" fontId="26" fillId="0" borderId="17" xfId="5" applyNumberFormat="1" applyFont="1" applyBorder="1" applyAlignment="1">
      <alignment wrapText="1"/>
    </xf>
    <xf numFmtId="0" fontId="0" fillId="0" borderId="17" xfId="0" applyBorder="1"/>
    <xf numFmtId="2" fontId="28" fillId="0" borderId="17" xfId="5" applyNumberFormat="1" applyBorder="1"/>
    <xf numFmtId="0" fontId="26" fillId="0" borderId="17" xfId="0" applyFont="1" applyBorder="1" applyAlignment="1">
      <alignment wrapText="1"/>
    </xf>
    <xf numFmtId="0" fontId="26" fillId="0" borderId="17" xfId="0" applyFont="1" applyBorder="1"/>
    <xf numFmtId="2" fontId="5" fillId="0" borderId="17" xfId="5" applyNumberFormat="1" applyFont="1" applyBorder="1" applyAlignment="1">
      <alignment horizontal="left"/>
    </xf>
    <xf numFmtId="2" fontId="28" fillId="0" borderId="17" xfId="5" applyNumberFormat="1" applyBorder="1" applyAlignment="1">
      <alignment horizontal="left"/>
    </xf>
    <xf numFmtId="164" fontId="5" fillId="13" borderId="17" xfId="1" applyNumberFormat="1" applyFont="1" applyFill="1" applyBorder="1"/>
    <xf numFmtId="164" fontId="13" fillId="0" borderId="0" xfId="1" applyNumberFormat="1" applyFont="1" applyAlignment="1">
      <alignment vertical="top"/>
    </xf>
    <xf numFmtId="0" fontId="0" fillId="0" borderId="0" xfId="0" applyBorder="1"/>
    <xf numFmtId="0" fontId="8" fillId="0" borderId="16" xfId="0" applyFont="1" applyBorder="1" applyAlignment="1">
      <alignment horizontal="center" wrapText="1"/>
    </xf>
    <xf numFmtId="0" fontId="5" fillId="0" borderId="8" xfId="0" applyFont="1" applyBorder="1"/>
    <xf numFmtId="166" fontId="31" fillId="0" borderId="17" xfId="1" applyNumberFormat="1" applyFont="1" applyFill="1" applyBorder="1" applyAlignment="1">
      <alignment horizontal="center" vertical="center"/>
    </xf>
    <xf numFmtId="166" fontId="28" fillId="3" borderId="17" xfId="1" applyNumberFormat="1" applyFill="1" applyBorder="1" applyAlignment="1" applyProtection="1">
      <alignment horizontal="center"/>
      <protection locked="0"/>
    </xf>
    <xf numFmtId="0" fontId="15" fillId="9" borderId="17" xfId="3" applyFont="1" applyFill="1" applyBorder="1" applyAlignment="1" applyProtection="1">
      <alignment vertical="center"/>
      <protection locked="0"/>
    </xf>
    <xf numFmtId="164" fontId="0" fillId="9" borderId="17" xfId="2" applyNumberFormat="1" applyFont="1" applyFill="1" applyBorder="1" applyAlignment="1" applyProtection="1">
      <alignment vertical="center"/>
      <protection locked="0"/>
    </xf>
    <xf numFmtId="0" fontId="15" fillId="9" borderId="17" xfId="3" applyFont="1" applyFill="1" applyBorder="1" applyAlignment="1" applyProtection="1">
      <alignment horizontal="center" vertical="center"/>
      <protection locked="0"/>
    </xf>
    <xf numFmtId="164" fontId="15" fillId="9" borderId="17" xfId="2" applyNumberFormat="1" applyFont="1" applyFill="1" applyBorder="1" applyAlignment="1" applyProtection="1">
      <alignment vertical="center"/>
      <protection locked="0"/>
    </xf>
    <xf numFmtId="164" fontId="17" fillId="9" borderId="17" xfId="2" applyNumberFormat="1" applyFont="1" applyFill="1" applyBorder="1" applyAlignment="1" applyProtection="1">
      <alignment vertical="center"/>
      <protection locked="0"/>
    </xf>
    <xf numFmtId="0" fontId="34" fillId="0" borderId="0" xfId="0" applyFont="1"/>
    <xf numFmtId="164" fontId="0" fillId="0" borderId="17" xfId="0" applyNumberFormat="1" applyBorder="1"/>
    <xf numFmtId="0" fontId="2" fillId="22" borderId="17" xfId="0" applyFont="1" applyFill="1" applyBorder="1"/>
    <xf numFmtId="43" fontId="31" fillId="0" borderId="17" xfId="0" applyNumberFormat="1" applyFont="1" applyBorder="1"/>
    <xf numFmtId="3" fontId="0" fillId="0" borderId="17" xfId="0" applyNumberFormat="1" applyBorder="1" applyAlignment="1">
      <alignment wrapText="1"/>
    </xf>
    <xf numFmtId="0" fontId="0" fillId="0" borderId="0" xfId="0" applyAlignment="1">
      <alignment wrapText="1"/>
    </xf>
    <xf numFmtId="9" fontId="28" fillId="0" borderId="0" xfId="4"/>
    <xf numFmtId="166" fontId="5" fillId="13" borderId="17" xfId="1" applyNumberFormat="1" applyFont="1" applyFill="1" applyBorder="1" applyAlignment="1">
      <alignment horizontal="center" vertical="center" wrapText="1"/>
    </xf>
    <xf numFmtId="166" fontId="5" fillId="17" borderId="17" xfId="1" applyNumberFormat="1" applyFont="1" applyFill="1" applyBorder="1" applyAlignment="1">
      <alignment horizontal="center" vertical="center" wrapText="1"/>
    </xf>
    <xf numFmtId="166" fontId="26" fillId="13" borderId="17" xfId="1" applyNumberFormat="1" applyFont="1" applyFill="1" applyBorder="1"/>
    <xf numFmtId="166" fontId="5" fillId="13" borderId="17" xfId="1" applyNumberFormat="1" applyFont="1" applyFill="1" applyBorder="1"/>
    <xf numFmtId="166" fontId="28" fillId="18" borderId="17" xfId="1" applyNumberFormat="1" applyFill="1" applyBorder="1"/>
    <xf numFmtId="166" fontId="0" fillId="0" borderId="0" xfId="0" applyNumberFormat="1"/>
    <xf numFmtId="166" fontId="28" fillId="13" borderId="17" xfId="1" applyNumberFormat="1" applyFill="1" applyBorder="1"/>
    <xf numFmtId="166" fontId="0" fillId="0" borderId="0" xfId="0" applyNumberFormat="1" applyAlignment="1">
      <alignment wrapText="1"/>
    </xf>
    <xf numFmtId="166" fontId="34" fillId="0" borderId="0" xfId="0" applyNumberFormat="1" applyFont="1"/>
    <xf numFmtId="0" fontId="35" fillId="0" borderId="17" xfId="0" applyFont="1" applyBorder="1"/>
    <xf numFmtId="0" fontId="1" fillId="0" borderId="17" xfId="0" applyFont="1" applyBorder="1" applyAlignment="1">
      <alignment wrapText="1"/>
    </xf>
    <xf numFmtId="0" fontId="36" fillId="0" borderId="0" xfId="0" applyFont="1" applyAlignment="1">
      <alignment horizontal="left" vertical="center"/>
    </xf>
    <xf numFmtId="0" fontId="37" fillId="0" borderId="17" xfId="6" applyBorder="1" applyAlignment="1" applyProtection="1">
      <alignment horizontal="center" vertical="center" wrapText="1"/>
    </xf>
    <xf numFmtId="0" fontId="37" fillId="0" borderId="0" xfId="6" applyAlignment="1" applyProtection="1">
      <alignment horizontal="center" vertical="center" wrapText="1"/>
    </xf>
    <xf numFmtId="0" fontId="37" fillId="23" borderId="17" xfId="6" applyFill="1" applyBorder="1" applyProtection="1">
      <protection locked="0"/>
    </xf>
    <xf numFmtId="4" fontId="37" fillId="24" borderId="17" xfId="6" applyNumberFormat="1" applyFill="1" applyBorder="1" applyProtection="1"/>
    <xf numFmtId="2" fontId="37" fillId="23" borderId="17" xfId="6" applyNumberFormat="1" applyFill="1" applyBorder="1" applyProtection="1">
      <protection locked="0"/>
    </xf>
    <xf numFmtId="0" fontId="37" fillId="0" borderId="0" xfId="6" applyProtection="1"/>
    <xf numFmtId="2" fontId="37" fillId="24" borderId="17" xfId="6" applyNumberFormat="1" applyFill="1" applyBorder="1" applyProtection="1"/>
    <xf numFmtId="4" fontId="38" fillId="24" borderId="17" xfId="6" applyNumberFormat="1" applyFont="1" applyFill="1" applyBorder="1" applyProtection="1"/>
    <xf numFmtId="0" fontId="37" fillId="23" borderId="23" xfId="6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19" xfId="0" applyFont="1" applyFill="1" applyBorder="1" applyAlignment="1">
      <alignment horizontal="center" vertical="center" textRotation="90" wrapText="1"/>
    </xf>
    <xf numFmtId="0" fontId="3" fillId="20" borderId="2" xfId="0" applyFont="1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64" fontId="13" fillId="0" borderId="27" xfId="1" applyNumberFormat="1" applyFont="1" applyBorder="1" applyAlignment="1">
      <alignment horizontal="left" vertical="top" wrapText="1"/>
    </xf>
    <xf numFmtId="164" fontId="13" fillId="0" borderId="25" xfId="1" applyNumberFormat="1" applyFont="1" applyBorder="1" applyAlignment="1">
      <alignment horizontal="left" vertical="top" wrapText="1"/>
    </xf>
    <xf numFmtId="164" fontId="13" fillId="0" borderId="26" xfId="1" applyNumberFormat="1" applyFont="1" applyBorder="1" applyAlignment="1">
      <alignment horizontal="left" vertical="top" wrapText="1"/>
    </xf>
    <xf numFmtId="0" fontId="3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 applyProtection="1">
      <alignment vertical="center" wrapText="1"/>
      <protection locked="0"/>
    </xf>
    <xf numFmtId="0" fontId="0" fillId="21" borderId="9" xfId="0" applyFill="1" applyBorder="1" applyAlignment="1" applyProtection="1">
      <alignment vertical="center" wrapText="1"/>
      <protection locked="0"/>
    </xf>
    <xf numFmtId="0" fontId="0" fillId="21" borderId="10" xfId="0" applyFill="1" applyBorder="1" applyAlignment="1" applyProtection="1">
      <alignment vertical="center" wrapText="1"/>
      <protection locked="0"/>
    </xf>
    <xf numFmtId="0" fontId="5" fillId="21" borderId="9" xfId="0" applyFont="1" applyFill="1" applyBorder="1" applyAlignment="1" applyProtection="1">
      <alignment vertical="center" wrapText="1"/>
      <protection locked="0"/>
    </xf>
    <xf numFmtId="0" fontId="0" fillId="6" borderId="17" xfId="0" applyFill="1" applyBorder="1" applyAlignment="1">
      <alignment horizontal="center" vertical="center"/>
    </xf>
    <xf numFmtId="0" fontId="37" fillId="0" borderId="17" xfId="6" applyBorder="1" applyAlignment="1" applyProtection="1">
      <alignment horizontal="center" vertical="center" wrapText="1"/>
    </xf>
    <xf numFmtId="0" fontId="37" fillId="23" borderId="17" xfId="6" applyFill="1" applyBorder="1" applyAlignment="1" applyProtection="1">
      <alignment horizontal="center"/>
      <protection locked="0"/>
    </xf>
    <xf numFmtId="0" fontId="37" fillId="0" borderId="0" xfId="6" applyAlignment="1" applyProtection="1">
      <alignment horizontal="center" wrapText="1"/>
    </xf>
    <xf numFmtId="0" fontId="37" fillId="0" borderId="0" xfId="6" applyAlignment="1" applyProtection="1">
      <alignment horizontal="center"/>
    </xf>
    <xf numFmtId="0" fontId="0" fillId="25" borderId="17" xfId="0" applyFill="1" applyBorder="1" applyAlignment="1">
      <alignment horizontal="center" vertical="center"/>
    </xf>
    <xf numFmtId="0" fontId="37" fillId="24" borderId="23" xfId="6" applyFill="1" applyBorder="1" applyAlignment="1" applyProtection="1">
      <alignment horizontal="left" vertical="center"/>
    </xf>
    <xf numFmtId="0" fontId="37" fillId="24" borderId="24" xfId="6" applyFill="1" applyBorder="1" applyAlignment="1" applyProtection="1">
      <alignment horizontal="left" vertical="center"/>
    </xf>
    <xf numFmtId="0" fontId="37" fillId="24" borderId="28" xfId="6" applyFill="1" applyBorder="1" applyAlignment="1" applyProtection="1">
      <alignment horizontal="left" vertical="center"/>
    </xf>
    <xf numFmtId="0" fontId="37" fillId="0" borderId="23" xfId="6" applyBorder="1" applyAlignment="1" applyProtection="1">
      <alignment horizontal="center" vertical="center" wrapText="1"/>
    </xf>
    <xf numFmtId="0" fontId="37" fillId="0" borderId="28" xfId="6" applyBorder="1" applyAlignment="1" applyProtection="1">
      <alignment horizontal="center" vertical="center" wrapText="1"/>
    </xf>
    <xf numFmtId="0" fontId="37" fillId="23" borderId="23" xfId="6" applyFill="1" applyBorder="1" applyAlignment="1" applyProtection="1">
      <alignment horizontal="left" vertical="center"/>
      <protection locked="0"/>
    </xf>
    <xf numFmtId="0" fontId="37" fillId="23" borderId="28" xfId="6" applyFill="1" applyBorder="1" applyAlignment="1" applyProtection="1">
      <alignment horizontal="left" vertical="center"/>
      <protection locked="0"/>
    </xf>
    <xf numFmtId="0" fontId="0" fillId="26" borderId="17" xfId="0" applyFill="1" applyBorder="1" applyAlignment="1">
      <alignment horizontal="center" vertical="center"/>
    </xf>
    <xf numFmtId="0" fontId="16" fillId="7" borderId="17" xfId="3" applyFont="1" applyFill="1" applyBorder="1" applyAlignment="1">
      <alignment horizontal="center" vertical="center" wrapText="1"/>
    </xf>
    <xf numFmtId="0" fontId="17" fillId="0" borderId="11" xfId="3" applyFont="1" applyBorder="1"/>
    <xf numFmtId="0" fontId="17" fillId="0" borderId="0" xfId="3" applyFont="1"/>
    <xf numFmtId="0" fontId="18" fillId="0" borderId="17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17" fillId="9" borderId="17" xfId="3" applyFont="1" applyFill="1" applyBorder="1" applyAlignment="1">
      <alignment horizontal="center" vertical="center" textRotation="90"/>
    </xf>
    <xf numFmtId="0" fontId="15" fillId="9" borderId="17" xfId="3" applyFont="1" applyFill="1" applyBorder="1"/>
    <xf numFmtId="0" fontId="21" fillId="10" borderId="17" xfId="3" applyFont="1" applyFill="1" applyBorder="1"/>
    <xf numFmtId="0" fontId="22" fillId="10" borderId="17" xfId="3" applyFont="1" applyFill="1" applyBorder="1" applyAlignment="1">
      <alignment horizontal="center" vertical="center" wrapText="1"/>
    </xf>
    <xf numFmtId="0" fontId="20" fillId="10" borderId="17" xfId="3" applyFont="1" applyFill="1" applyBorder="1" applyAlignment="1">
      <alignment horizontal="center" vertical="center" wrapText="1"/>
    </xf>
    <xf numFmtId="0" fontId="23" fillId="11" borderId="17" xfId="3" applyFont="1" applyFill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25" fillId="10" borderId="17" xfId="3" applyFont="1" applyFill="1" applyBorder="1" applyAlignment="1">
      <alignment vertical="center"/>
    </xf>
    <xf numFmtId="0" fontId="15" fillId="10" borderId="17" xfId="3" applyFont="1" applyFill="1" applyBorder="1"/>
    <xf numFmtId="0" fontId="20" fillId="10" borderId="17" xfId="3" applyFont="1" applyFill="1" applyBorder="1" applyAlignment="1">
      <alignment wrapText="1"/>
    </xf>
    <xf numFmtId="0" fontId="15" fillId="0" borderId="11" xfId="3" applyFont="1" applyBorder="1" applyAlignment="1">
      <alignment wrapText="1"/>
    </xf>
    <xf numFmtId="0" fontId="15" fillId="0" borderId="0" xfId="3" applyFont="1" applyAlignment="1">
      <alignment wrapText="1"/>
    </xf>
    <xf numFmtId="0" fontId="15" fillId="0" borderId="11" xfId="3" quotePrefix="1" applyFont="1" applyBorder="1"/>
    <xf numFmtId="0" fontId="15" fillId="0" borderId="0" xfId="3" applyFont="1"/>
    <xf numFmtId="0" fontId="5" fillId="16" borderId="17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left"/>
    </xf>
    <xf numFmtId="0" fontId="0" fillId="19" borderId="17" xfId="0" applyFill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166" fontId="0" fillId="3" borderId="17" xfId="1" applyNumberFormat="1" applyFont="1" applyFill="1" applyBorder="1" applyAlignment="1" applyProtection="1">
      <alignment horizontal="center"/>
      <protection locked="0"/>
    </xf>
  </cellXfs>
  <cellStyles count="7">
    <cellStyle name="Migliaia" xfId="1" builtinId="3"/>
    <cellStyle name="Migliaia 4" xfId="2" xr:uid="{00000000-0005-0000-0000-000001000000}"/>
    <cellStyle name="Normale" xfId="0" builtinId="0"/>
    <cellStyle name="Normale 2" xfId="6" xr:uid="{83D982AE-36E3-42ED-AA20-7B73A870B887}"/>
    <cellStyle name="Normale 3" xfId="3" xr:uid="{00000000-0005-0000-0000-000003000000}"/>
    <cellStyle name="Percentuale" xfId="4" builtinId="5"/>
    <cellStyle name="Valuta" xfId="5" builtinId="4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589684</xdr:colOff>
      <xdr:row>20</xdr:row>
      <xdr:rowOff>162503</xdr:rowOff>
    </xdr:from>
    <xdr:to>
      <xdr:col>6</xdr:col>
      <xdr:colOff>457981</xdr:colOff>
      <xdr:row>20</xdr:row>
      <xdr:rowOff>324428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953048" y="4930776"/>
          <a:ext cx="663575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22</xdr:row>
      <xdr:rowOff>85723</xdr:rowOff>
    </xdr:from>
    <xdr:to>
      <xdr:col>2</xdr:col>
      <xdr:colOff>809625</xdr:colOff>
      <xdr:row>22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743325" y="6715124"/>
          <a:ext cx="685800" cy="180976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opLeftCell="A7" zoomScale="85" zoomScaleNormal="85" workbookViewId="0">
      <selection activeCell="C17" sqref="C17:C18"/>
    </sheetView>
  </sheetViews>
  <sheetFormatPr defaultRowHeight="14.5"/>
  <cols>
    <col min="1" max="1" width="26" bestFit="1" customWidth="1"/>
    <col min="2" max="2" width="57.6328125" bestFit="1" customWidth="1"/>
    <col min="3" max="3" width="18.26953125" bestFit="1" customWidth="1"/>
    <col min="4" max="4" width="14.453125" bestFit="1" customWidth="1"/>
    <col min="5" max="5" width="17.6328125" bestFit="1" customWidth="1"/>
    <col min="6" max="6" width="11.453125" bestFit="1" customWidth="1"/>
    <col min="7" max="7" width="7.7265625" bestFit="1" customWidth="1"/>
    <col min="8" max="8" width="4.90625" bestFit="1" customWidth="1"/>
    <col min="12" max="12" width="17.36328125" customWidth="1"/>
    <col min="13" max="13" width="1.453125" customWidth="1"/>
  </cols>
  <sheetData>
    <row r="2" spans="1:7" ht="24.5">
      <c r="B2" s="1" t="s">
        <v>0</v>
      </c>
      <c r="C2" s="120" t="s">
        <v>56</v>
      </c>
      <c r="D2" s="121"/>
      <c r="E2" s="121"/>
      <c r="F2" s="122"/>
    </row>
    <row r="3" spans="1:7" ht="24.5">
      <c r="B3" s="2"/>
      <c r="C3" s="3"/>
      <c r="D3" s="4"/>
      <c r="E3" s="4"/>
      <c r="F3" s="5"/>
    </row>
    <row r="4" spans="1:7" ht="15" thickBot="1">
      <c r="B4" s="1" t="s">
        <v>52</v>
      </c>
      <c r="C4" s="123"/>
      <c r="D4" s="124"/>
      <c r="E4" s="124"/>
      <c r="F4" s="125"/>
    </row>
    <row r="5" spans="1:7" s="10" customFormat="1" ht="15" thickBot="1">
      <c r="B5" s="6"/>
      <c r="C5" s="7"/>
      <c r="D5" s="7"/>
      <c r="E5" s="7"/>
      <c r="F5" s="8"/>
    </row>
    <row r="6" spans="1:7" ht="15" thickBot="1">
      <c r="B6" s="72" t="s">
        <v>1</v>
      </c>
      <c r="C6" s="126"/>
      <c r="D6" s="124"/>
      <c r="E6" s="124"/>
      <c r="F6" s="125"/>
    </row>
    <row r="7" spans="1:7" ht="15" thickBot="1">
      <c r="B7" s="6"/>
      <c r="C7" s="7"/>
      <c r="D7" s="7"/>
      <c r="E7" s="7"/>
      <c r="F7" s="8"/>
    </row>
    <row r="8" spans="1:7">
      <c r="B8" s="1" t="s">
        <v>2</v>
      </c>
      <c r="C8" s="123"/>
      <c r="D8" s="124"/>
      <c r="E8" s="124"/>
      <c r="F8" s="125"/>
    </row>
    <row r="9" spans="1:7" ht="15" thickBot="1">
      <c r="B9" s="9"/>
      <c r="C9" s="10"/>
      <c r="D9" s="10"/>
      <c r="E9" s="10"/>
      <c r="F9" s="11"/>
    </row>
    <row r="10" spans="1:7" ht="36">
      <c r="A10" s="108" t="s">
        <v>3</v>
      </c>
      <c r="B10" s="12"/>
      <c r="C10" s="13" t="s">
        <v>4</v>
      </c>
      <c r="D10" s="13" t="s">
        <v>5</v>
      </c>
      <c r="E10" s="14" t="s">
        <v>6</v>
      </c>
      <c r="F10" s="15" t="s">
        <v>7</v>
      </c>
    </row>
    <row r="11" spans="1:7">
      <c r="A11" s="109"/>
      <c r="B11" s="16" t="s">
        <v>55</v>
      </c>
      <c r="C11" s="17">
        <f>CostiPersonaleSTD!K12</f>
        <v>0</v>
      </c>
      <c r="D11" s="17">
        <f>CostiPersonaleSTD!K33</f>
        <v>0</v>
      </c>
      <c r="E11" s="17">
        <f>CostiPersonaleSTD!K54</f>
        <v>0</v>
      </c>
      <c r="F11" s="18">
        <f>SUM(C11:E11)</f>
        <v>0</v>
      </c>
    </row>
    <row r="12" spans="1:7">
      <c r="A12" s="109"/>
      <c r="B12" s="16" t="s">
        <v>8</v>
      </c>
      <c r="C12" s="17">
        <f>CostiPersonaleSTD!K20</f>
        <v>0</v>
      </c>
      <c r="D12" s="17">
        <f>CostiPersonaleSTD!K41</f>
        <v>0</v>
      </c>
      <c r="E12" s="17">
        <f>CostiPersonaleSTD!K62</f>
        <v>0</v>
      </c>
      <c r="F12" s="18">
        <f>SUM(C12:E12)</f>
        <v>0</v>
      </c>
    </row>
    <row r="13" spans="1:7" ht="17">
      <c r="A13" s="109"/>
      <c r="B13" s="19" t="s">
        <v>53</v>
      </c>
      <c r="C13" s="20">
        <f>SUM(C11:C12)</f>
        <v>0</v>
      </c>
      <c r="D13" s="20">
        <f>SUM(D11:D12)</f>
        <v>0</v>
      </c>
      <c r="E13" s="20">
        <f>SUM(E11:E12)</f>
        <v>0</v>
      </c>
      <c r="F13" s="21">
        <f>SUM(F11:F12)</f>
        <v>0</v>
      </c>
    </row>
    <row r="14" spans="1:7" ht="17">
      <c r="A14" s="109"/>
      <c r="B14" s="19" t="s">
        <v>54</v>
      </c>
      <c r="C14" s="20">
        <f>'Ammortamento UNIMI   '!F19</f>
        <v>0</v>
      </c>
      <c r="D14" s="20">
        <f>'Ammortamento UNIMI   '!F20</f>
        <v>0</v>
      </c>
      <c r="E14" s="20">
        <f>'Ammortamento UNIMI   '!F21</f>
        <v>0</v>
      </c>
      <c r="F14" s="21">
        <f>SUM(C14:E14)</f>
        <v>0</v>
      </c>
    </row>
    <row r="15" spans="1:7" ht="34">
      <c r="A15" s="109"/>
      <c r="B15" s="71" t="s">
        <v>61</v>
      </c>
      <c r="C15" s="74"/>
      <c r="D15" s="74"/>
      <c r="E15" s="74"/>
      <c r="F15" s="21">
        <f>SUM(C15:E15)</f>
        <v>0</v>
      </c>
    </row>
    <row r="16" spans="1:7" ht="17">
      <c r="A16" s="109"/>
      <c r="B16" s="71" t="s">
        <v>62</v>
      </c>
      <c r="C16" s="20">
        <f>(C13+C14+C17+C18)*25%</f>
        <v>0</v>
      </c>
      <c r="D16" s="20">
        <f t="shared" ref="D16:E16" si="0">(D13+D14+D17+D18)*25%</f>
        <v>0</v>
      </c>
      <c r="E16" s="20">
        <f t="shared" si="0"/>
        <v>0</v>
      </c>
      <c r="F16" s="21">
        <f>SUM(C16:E16)</f>
        <v>0</v>
      </c>
      <c r="G16" s="86" t="e">
        <f>F16/(F13+F14+F17+F18)</f>
        <v>#DIV/0!</v>
      </c>
    </row>
    <row r="17" spans="1:14" s="10" customFormat="1" ht="17">
      <c r="A17" s="109"/>
      <c r="B17" s="71" t="s">
        <v>59</v>
      </c>
      <c r="C17" s="165"/>
      <c r="D17" s="74"/>
      <c r="E17" s="74"/>
      <c r="F17" s="21">
        <f>SUM(C17:E17)</f>
        <v>0</v>
      </c>
    </row>
    <row r="18" spans="1:14" ht="17.5" thickBot="1">
      <c r="A18" s="110"/>
      <c r="B18" s="22" t="s">
        <v>60</v>
      </c>
      <c r="C18" s="74"/>
      <c r="D18" s="74"/>
      <c r="E18" s="74"/>
      <c r="F18" s="21">
        <f>SUM(C18:E18)</f>
        <v>0</v>
      </c>
    </row>
    <row r="19" spans="1:14" ht="17">
      <c r="B19" s="22" t="s">
        <v>7</v>
      </c>
      <c r="C19" s="23">
        <f>SUM(C13:C18)</f>
        <v>0</v>
      </c>
      <c r="D19" s="23">
        <f>SUM(D13:D18)</f>
        <v>0</v>
      </c>
      <c r="E19" s="23">
        <f>SUM(E13:E18)</f>
        <v>0</v>
      </c>
      <c r="F19" s="24">
        <f>SUM(F13:F18)</f>
        <v>0</v>
      </c>
      <c r="H19" s="73" t="str">
        <f>IF(OR((C19+D19)&gt;E19,(C19+D19+E19)=0),"OK", "ERROR")</f>
        <v>OK</v>
      </c>
    </row>
    <row r="20" spans="1:14" ht="17">
      <c r="B20" s="22"/>
      <c r="C20" s="25"/>
      <c r="D20" s="25"/>
      <c r="E20" s="25"/>
      <c r="F20" s="26"/>
    </row>
    <row r="21" spans="1:14" ht="38.5" customHeight="1">
      <c r="B21" s="22" t="s">
        <v>9</v>
      </c>
      <c r="C21" s="27">
        <f>C19*70%</f>
        <v>0</v>
      </c>
      <c r="D21" s="27">
        <f>D19*70%</f>
        <v>0</v>
      </c>
      <c r="E21" s="27">
        <f>E19*25%</f>
        <v>0</v>
      </c>
      <c r="F21" s="28">
        <f>SUM(C21:E21)</f>
        <v>0</v>
      </c>
      <c r="H21" s="117" t="s">
        <v>71</v>
      </c>
      <c r="I21" s="118"/>
      <c r="J21" s="118"/>
      <c r="K21" s="118"/>
      <c r="L21" s="118"/>
      <c r="M21" s="119"/>
      <c r="N21" s="69"/>
    </row>
    <row r="22" spans="1:14" ht="17">
      <c r="B22" s="22"/>
      <c r="C22" s="29" t="e">
        <f>C21/C19</f>
        <v>#DIV/0!</v>
      </c>
      <c r="D22" s="29" t="e">
        <f>D21/D19</f>
        <v>#DIV/0!</v>
      </c>
      <c r="E22" s="29" t="e">
        <f>E21/E19</f>
        <v>#DIV/0!</v>
      </c>
      <c r="F22" s="30"/>
      <c r="L22" s="70"/>
    </row>
    <row r="23" spans="1:14" ht="17">
      <c r="B23" s="22" t="s">
        <v>10</v>
      </c>
      <c r="C23" s="27">
        <f>C19*30%</f>
        <v>0</v>
      </c>
      <c r="D23" s="27">
        <f>D19*30%</f>
        <v>0</v>
      </c>
      <c r="E23" s="27">
        <f>E19*75%</f>
        <v>0</v>
      </c>
      <c r="F23" s="28">
        <f>SUM(C23:E23)</f>
        <v>0</v>
      </c>
    </row>
    <row r="24" spans="1:14">
      <c r="B24" s="31"/>
      <c r="C24" s="32" t="e">
        <f>C23/C19</f>
        <v>#DIV/0!</v>
      </c>
      <c r="D24" s="32" t="e">
        <f>D23/D19</f>
        <v>#DIV/0!</v>
      </c>
      <c r="E24" s="32" t="e">
        <f>E23/E19</f>
        <v>#DIV/0!</v>
      </c>
      <c r="F24" s="33"/>
    </row>
    <row r="25" spans="1:14" ht="15" thickBot="1"/>
    <row r="26" spans="1:14" ht="73.5" customHeight="1" thickBot="1">
      <c r="B26" s="114" t="s">
        <v>70</v>
      </c>
      <c r="C26" s="115"/>
      <c r="D26" s="115"/>
      <c r="E26" s="115"/>
      <c r="F26" s="116"/>
      <c r="J26" s="70"/>
      <c r="K26" s="98"/>
    </row>
    <row r="27" spans="1:14" ht="15" thickBot="1">
      <c r="J27" s="70"/>
    </row>
    <row r="28" spans="1:14" ht="56" customHeight="1" thickBot="1">
      <c r="B28" s="111" t="s">
        <v>57</v>
      </c>
      <c r="C28" s="112"/>
      <c r="D28" s="112"/>
      <c r="E28" s="112"/>
      <c r="F28" s="113"/>
    </row>
  </sheetData>
  <mergeCells count="8">
    <mergeCell ref="A10:A18"/>
    <mergeCell ref="B28:F28"/>
    <mergeCell ref="B26:F26"/>
    <mergeCell ref="H21:M21"/>
    <mergeCell ref="C2:F2"/>
    <mergeCell ref="C4:F4"/>
    <mergeCell ref="C6:F6"/>
    <mergeCell ref="C8:F8"/>
  </mergeCells>
  <conditionalFormatting sqref="H19">
    <cfRule type="cellIs" dxfId="2" priority="1" operator="equal">
      <formula>"ERROR"</formula>
    </cfRule>
    <cfRule type="cellIs" dxfId="1" priority="2" operator="equal">
      <formula>"OK"</formula>
    </cfRule>
  </conditionalFormatting>
  <printOptions gridLines="1" gridLinesSet="0"/>
  <pageMargins left="0.7" right="0.7" top="0.75" bottom="0.75" header="0.5" footer="0.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46F2-8C73-48A9-889E-D01F1370B54A}">
  <dimension ref="A1:O62"/>
  <sheetViews>
    <sheetView tabSelected="1" workbookViewId="0">
      <selection activeCell="C16" sqref="C16"/>
    </sheetView>
  </sheetViews>
  <sheetFormatPr defaultColWidth="21" defaultRowHeight="14.5"/>
  <cols>
    <col min="1" max="1" width="18.1796875" bestFit="1" customWidth="1"/>
    <col min="4" max="4" width="15.08984375" bestFit="1" customWidth="1"/>
    <col min="5" max="5" width="11.81640625" bestFit="1" customWidth="1"/>
    <col min="6" max="6" width="14.453125" bestFit="1" customWidth="1"/>
    <col min="7" max="7" width="11.81640625" bestFit="1" customWidth="1"/>
    <col min="8" max="8" width="14.453125" bestFit="1" customWidth="1"/>
    <col min="9" max="9" width="11.81640625" bestFit="1" customWidth="1"/>
    <col min="10" max="10" width="14.453125" bestFit="1" customWidth="1"/>
    <col min="11" max="11" width="9.90625" bestFit="1" customWidth="1"/>
  </cols>
  <sheetData>
    <row r="1" spans="1:15" s="10" customFormat="1" ht="30" customHeight="1">
      <c r="A1" s="127" t="s">
        <v>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5" s="100" customFormat="1" ht="38.25" customHeight="1">
      <c r="A2" s="99" t="s">
        <v>72</v>
      </c>
      <c r="B2" s="128" t="s">
        <v>73</v>
      </c>
      <c r="C2" s="128"/>
      <c r="D2" s="99" t="s">
        <v>74</v>
      </c>
      <c r="E2" s="99" t="s">
        <v>75</v>
      </c>
      <c r="F2" s="99" t="s">
        <v>76</v>
      </c>
      <c r="G2" s="99" t="s">
        <v>77</v>
      </c>
      <c r="H2" s="99" t="s">
        <v>78</v>
      </c>
      <c r="I2" s="99" t="s">
        <v>79</v>
      </c>
      <c r="J2" s="99" t="s">
        <v>80</v>
      </c>
      <c r="K2" s="99" t="s">
        <v>7</v>
      </c>
    </row>
    <row r="3" spans="1:15" s="104" customFormat="1" ht="12.5">
      <c r="A3" s="101"/>
      <c r="B3" s="129" t="s">
        <v>81</v>
      </c>
      <c r="C3" s="129"/>
      <c r="D3" s="102">
        <v>81</v>
      </c>
      <c r="E3" s="103"/>
      <c r="F3" s="102">
        <f>D3*E3</f>
        <v>0</v>
      </c>
      <c r="G3" s="103"/>
      <c r="H3" s="102">
        <f>G3*D3</f>
        <v>0</v>
      </c>
      <c r="I3" s="103"/>
      <c r="J3" s="102">
        <f>I3*D3</f>
        <v>0</v>
      </c>
      <c r="K3" s="102">
        <f>F3+H3+J3</f>
        <v>0</v>
      </c>
      <c r="M3" s="130" t="s">
        <v>82</v>
      </c>
      <c r="N3" s="131"/>
      <c r="O3" s="131"/>
    </row>
    <row r="4" spans="1:15" s="104" customFormat="1" ht="12.5">
      <c r="A4" s="101"/>
      <c r="B4" s="129" t="s">
        <v>81</v>
      </c>
      <c r="C4" s="129"/>
      <c r="D4" s="102">
        <v>81</v>
      </c>
      <c r="E4" s="103"/>
      <c r="F4" s="102">
        <f t="shared" ref="F4:F11" si="0">D4*E4</f>
        <v>0</v>
      </c>
      <c r="G4" s="103"/>
      <c r="H4" s="102">
        <f>G4*D4</f>
        <v>0</v>
      </c>
      <c r="I4" s="103"/>
      <c r="J4" s="102">
        <f>I4*D4</f>
        <v>0</v>
      </c>
      <c r="K4" s="102">
        <f>F4+H4+J4</f>
        <v>0</v>
      </c>
      <c r="M4" s="131"/>
      <c r="N4" s="131"/>
      <c r="O4" s="131"/>
    </row>
    <row r="5" spans="1:15" s="104" customFormat="1" ht="12.5">
      <c r="A5" s="101"/>
      <c r="B5" s="129" t="s">
        <v>81</v>
      </c>
      <c r="C5" s="129"/>
      <c r="D5" s="102">
        <v>81</v>
      </c>
      <c r="E5" s="103"/>
      <c r="F5" s="102">
        <f t="shared" si="0"/>
        <v>0</v>
      </c>
      <c r="G5" s="103"/>
      <c r="H5" s="102">
        <f t="shared" ref="H5:H11" si="1">G5*D5</f>
        <v>0</v>
      </c>
      <c r="I5" s="103"/>
      <c r="J5" s="102">
        <f t="shared" ref="J5:J11" si="2">I5*D5</f>
        <v>0</v>
      </c>
      <c r="K5" s="102">
        <f t="shared" ref="K5:K10" si="3">F5+H5+J5</f>
        <v>0</v>
      </c>
      <c r="M5" s="131"/>
      <c r="N5" s="131"/>
      <c r="O5" s="131"/>
    </row>
    <row r="6" spans="1:15" s="104" customFormat="1" ht="12.5">
      <c r="A6" s="101"/>
      <c r="B6" s="129" t="s">
        <v>83</v>
      </c>
      <c r="C6" s="129"/>
      <c r="D6" s="102">
        <v>53</v>
      </c>
      <c r="E6" s="103"/>
      <c r="F6" s="102">
        <f t="shared" si="0"/>
        <v>0</v>
      </c>
      <c r="G6" s="103"/>
      <c r="H6" s="102">
        <f t="shared" si="1"/>
        <v>0</v>
      </c>
      <c r="I6" s="103"/>
      <c r="J6" s="102">
        <f t="shared" si="2"/>
        <v>0</v>
      </c>
      <c r="K6" s="102">
        <f t="shared" si="3"/>
        <v>0</v>
      </c>
      <c r="M6" s="131"/>
      <c r="N6" s="131"/>
      <c r="O6" s="131"/>
    </row>
    <row r="7" spans="1:15" s="104" customFormat="1" ht="12.5">
      <c r="A7" s="101"/>
      <c r="B7" s="129" t="s">
        <v>83</v>
      </c>
      <c r="C7" s="129"/>
      <c r="D7" s="102">
        <v>53</v>
      </c>
      <c r="E7" s="103"/>
      <c r="F7" s="102">
        <f t="shared" si="0"/>
        <v>0</v>
      </c>
      <c r="G7" s="103"/>
      <c r="H7" s="102">
        <f t="shared" si="1"/>
        <v>0</v>
      </c>
      <c r="I7" s="103"/>
      <c r="J7" s="102">
        <f t="shared" si="2"/>
        <v>0</v>
      </c>
      <c r="K7" s="102">
        <f t="shared" si="3"/>
        <v>0</v>
      </c>
      <c r="M7" s="131"/>
      <c r="N7" s="131"/>
      <c r="O7" s="131"/>
    </row>
    <row r="8" spans="1:15" s="104" customFormat="1" ht="12.5">
      <c r="A8" s="101"/>
      <c r="B8" s="129" t="s">
        <v>83</v>
      </c>
      <c r="C8" s="129"/>
      <c r="D8" s="102">
        <v>53</v>
      </c>
      <c r="E8" s="103"/>
      <c r="F8" s="102">
        <f t="shared" si="0"/>
        <v>0</v>
      </c>
      <c r="G8" s="103"/>
      <c r="H8" s="102">
        <f t="shared" si="1"/>
        <v>0</v>
      </c>
      <c r="I8" s="103"/>
      <c r="J8" s="102">
        <f t="shared" si="2"/>
        <v>0</v>
      </c>
      <c r="K8" s="102">
        <f t="shared" si="3"/>
        <v>0</v>
      </c>
      <c r="M8" s="131"/>
      <c r="N8" s="131"/>
      <c r="O8" s="131"/>
    </row>
    <row r="9" spans="1:15" s="104" customFormat="1" ht="25.5" customHeight="1">
      <c r="A9" s="101"/>
      <c r="B9" s="129" t="s">
        <v>84</v>
      </c>
      <c r="C9" s="129"/>
      <c r="D9" s="102">
        <v>34</v>
      </c>
      <c r="E9" s="103"/>
      <c r="F9" s="102">
        <f t="shared" si="0"/>
        <v>0</v>
      </c>
      <c r="G9" s="103"/>
      <c r="H9" s="102">
        <f t="shared" si="1"/>
        <v>0</v>
      </c>
      <c r="I9" s="103"/>
      <c r="J9" s="102">
        <f t="shared" si="2"/>
        <v>0</v>
      </c>
      <c r="K9" s="102">
        <f t="shared" si="3"/>
        <v>0</v>
      </c>
    </row>
    <row r="10" spans="1:15" s="104" customFormat="1" ht="25.5" customHeight="1">
      <c r="A10" s="101"/>
      <c r="B10" s="129" t="s">
        <v>84</v>
      </c>
      <c r="C10" s="129"/>
      <c r="D10" s="102">
        <v>34</v>
      </c>
      <c r="E10" s="103"/>
      <c r="F10" s="102">
        <f t="shared" si="0"/>
        <v>0</v>
      </c>
      <c r="G10" s="103"/>
      <c r="H10" s="102">
        <f t="shared" si="1"/>
        <v>0</v>
      </c>
      <c r="I10" s="103"/>
      <c r="J10" s="102">
        <f t="shared" si="2"/>
        <v>0</v>
      </c>
      <c r="K10" s="102">
        <f t="shared" si="3"/>
        <v>0</v>
      </c>
    </row>
    <row r="11" spans="1:15" s="104" customFormat="1" ht="25.5" customHeight="1">
      <c r="A11" s="101"/>
      <c r="B11" s="129" t="s">
        <v>84</v>
      </c>
      <c r="C11" s="129"/>
      <c r="D11" s="102">
        <v>34</v>
      </c>
      <c r="E11" s="103"/>
      <c r="F11" s="102">
        <f t="shared" si="0"/>
        <v>0</v>
      </c>
      <c r="G11" s="103"/>
      <c r="H11" s="102">
        <f t="shared" si="1"/>
        <v>0</v>
      </c>
      <c r="I11" s="103"/>
      <c r="J11" s="102">
        <f t="shared" si="2"/>
        <v>0</v>
      </c>
      <c r="K11" s="102">
        <f>F11+H11+J11</f>
        <v>0</v>
      </c>
    </row>
    <row r="12" spans="1:15" s="104" customFormat="1" ht="13">
      <c r="A12" s="133" t="s">
        <v>7</v>
      </c>
      <c r="B12" s="134"/>
      <c r="C12" s="134"/>
      <c r="D12" s="135"/>
      <c r="E12" s="105">
        <f t="shared" ref="E12:K12" si="4">SUM(E3:E11)</f>
        <v>0</v>
      </c>
      <c r="F12" s="102">
        <f t="shared" si="4"/>
        <v>0</v>
      </c>
      <c r="G12" s="105">
        <f t="shared" si="4"/>
        <v>0</v>
      </c>
      <c r="H12" s="102">
        <f t="shared" si="4"/>
        <v>0</v>
      </c>
      <c r="I12" s="105">
        <f t="shared" si="4"/>
        <v>0</v>
      </c>
      <c r="J12" s="102">
        <f t="shared" si="4"/>
        <v>0</v>
      </c>
      <c r="K12" s="106">
        <f t="shared" si="4"/>
        <v>0</v>
      </c>
    </row>
    <row r="14" spans="1:15" s="10" customFormat="1" ht="35.25" customHeight="1">
      <c r="A14" s="127" t="s">
        <v>91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5" s="104" customFormat="1" ht="35.15" customHeight="1">
      <c r="A15" s="136" t="s">
        <v>73</v>
      </c>
      <c r="B15" s="137"/>
      <c r="C15" s="99" t="s">
        <v>85</v>
      </c>
      <c r="D15" s="99" t="s">
        <v>12</v>
      </c>
      <c r="E15" s="99" t="s">
        <v>86</v>
      </c>
      <c r="F15" s="99" t="s">
        <v>76</v>
      </c>
      <c r="G15" s="99" t="s">
        <v>87</v>
      </c>
      <c r="H15" s="99" t="s">
        <v>78</v>
      </c>
      <c r="I15" s="99" t="s">
        <v>88</v>
      </c>
      <c r="J15" s="99" t="s">
        <v>80</v>
      </c>
      <c r="K15" s="99" t="s">
        <v>7</v>
      </c>
    </row>
    <row r="16" spans="1:15" s="104" customFormat="1" ht="12.5">
      <c r="A16" s="138" t="s">
        <v>90</v>
      </c>
      <c r="B16" s="139"/>
      <c r="C16" s="107"/>
      <c r="D16" s="102">
        <f>C16/1500</f>
        <v>0</v>
      </c>
      <c r="E16" s="103"/>
      <c r="F16" s="102">
        <f>D16*E16</f>
        <v>0</v>
      </c>
      <c r="G16" s="103"/>
      <c r="H16" s="102">
        <f>G16*D16</f>
        <v>0</v>
      </c>
      <c r="I16" s="103"/>
      <c r="J16" s="102">
        <f>I16*D16</f>
        <v>0</v>
      </c>
      <c r="K16" s="102">
        <f>F16+H16+J16</f>
        <v>0</v>
      </c>
    </row>
    <row r="17" spans="1:15" s="104" customFormat="1" ht="12.5">
      <c r="A17" s="138" t="s">
        <v>90</v>
      </c>
      <c r="B17" s="139"/>
      <c r="C17" s="107"/>
      <c r="D17" s="102">
        <f t="shared" ref="D17:D19" si="5">C17/1500</f>
        <v>0</v>
      </c>
      <c r="E17" s="103"/>
      <c r="F17" s="102">
        <f>D17*E17</f>
        <v>0</v>
      </c>
      <c r="G17" s="103"/>
      <c r="H17" s="102">
        <f>G17*D17</f>
        <v>0</v>
      </c>
      <c r="I17" s="103"/>
      <c r="J17" s="102">
        <f>I17*D17</f>
        <v>0</v>
      </c>
      <c r="K17" s="102">
        <f>F17+H17+J17</f>
        <v>0</v>
      </c>
    </row>
    <row r="18" spans="1:15" s="104" customFormat="1" ht="12.5">
      <c r="A18" s="138" t="s">
        <v>90</v>
      </c>
      <c r="B18" s="139"/>
      <c r="C18" s="107"/>
      <c r="D18" s="102">
        <f t="shared" si="5"/>
        <v>0</v>
      </c>
      <c r="E18" s="103"/>
      <c r="F18" s="102">
        <f>D18*E18</f>
        <v>0</v>
      </c>
      <c r="G18" s="103"/>
      <c r="H18" s="102">
        <f>G18*D18</f>
        <v>0</v>
      </c>
      <c r="I18" s="103"/>
      <c r="J18" s="102">
        <f>I18*D18</f>
        <v>0</v>
      </c>
      <c r="K18" s="102">
        <f>F18+H18+J18</f>
        <v>0</v>
      </c>
    </row>
    <row r="19" spans="1:15" s="104" customFormat="1" ht="12.5">
      <c r="A19" s="138" t="s">
        <v>90</v>
      </c>
      <c r="B19" s="139"/>
      <c r="C19" s="107"/>
      <c r="D19" s="102">
        <f t="shared" si="5"/>
        <v>0</v>
      </c>
      <c r="E19" s="103"/>
      <c r="F19" s="102">
        <f>D19*E19</f>
        <v>0</v>
      </c>
      <c r="G19" s="103"/>
      <c r="H19" s="102">
        <f>G19*D19</f>
        <v>0</v>
      </c>
      <c r="I19" s="103"/>
      <c r="J19" s="102">
        <f>I19*D19</f>
        <v>0</v>
      </c>
      <c r="K19" s="102">
        <f>F19+H19+J19</f>
        <v>0</v>
      </c>
    </row>
    <row r="20" spans="1:15" s="104" customFormat="1" ht="13">
      <c r="A20" s="133" t="s">
        <v>7</v>
      </c>
      <c r="B20" s="134"/>
      <c r="C20" s="134"/>
      <c r="D20" s="135"/>
      <c r="E20" s="105">
        <f t="shared" ref="E20:K20" si="6">SUM(E16:E19)</f>
        <v>0</v>
      </c>
      <c r="F20" s="102">
        <f t="shared" si="6"/>
        <v>0</v>
      </c>
      <c r="G20" s="105">
        <f t="shared" si="6"/>
        <v>0</v>
      </c>
      <c r="H20" s="102">
        <f t="shared" si="6"/>
        <v>0</v>
      </c>
      <c r="I20" s="105">
        <f t="shared" si="6"/>
        <v>0</v>
      </c>
      <c r="J20" s="102">
        <f t="shared" si="6"/>
        <v>0</v>
      </c>
      <c r="K20" s="106">
        <f t="shared" si="6"/>
        <v>0</v>
      </c>
    </row>
    <row r="22" spans="1:15" s="10" customFormat="1" ht="30" customHeight="1">
      <c r="A22" s="132" t="s">
        <v>13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5" s="100" customFormat="1" ht="38.25" customHeight="1">
      <c r="A23" s="99" t="s">
        <v>72</v>
      </c>
      <c r="B23" s="128" t="s">
        <v>73</v>
      </c>
      <c r="C23" s="128"/>
      <c r="D23" s="99" t="s">
        <v>74</v>
      </c>
      <c r="E23" s="99" t="s">
        <v>75</v>
      </c>
      <c r="F23" s="99" t="s">
        <v>76</v>
      </c>
      <c r="G23" s="99" t="s">
        <v>77</v>
      </c>
      <c r="H23" s="99" t="s">
        <v>78</v>
      </c>
      <c r="I23" s="99" t="s">
        <v>79</v>
      </c>
      <c r="J23" s="99" t="s">
        <v>80</v>
      </c>
      <c r="K23" s="99" t="s">
        <v>7</v>
      </c>
    </row>
    <row r="24" spans="1:15" s="104" customFormat="1" ht="12.5">
      <c r="A24" s="101"/>
      <c r="B24" s="129" t="s">
        <v>81</v>
      </c>
      <c r="C24" s="129"/>
      <c r="D24" s="102">
        <v>81</v>
      </c>
      <c r="E24" s="103"/>
      <c r="F24" s="102">
        <f>D24*E24</f>
        <v>0</v>
      </c>
      <c r="G24" s="103"/>
      <c r="H24" s="102">
        <f>G24*D24</f>
        <v>0</v>
      </c>
      <c r="I24" s="103"/>
      <c r="J24" s="102">
        <f>I24*D24</f>
        <v>0</v>
      </c>
      <c r="K24" s="102">
        <f>F24+H24+J24</f>
        <v>0</v>
      </c>
      <c r="M24" s="130" t="s">
        <v>82</v>
      </c>
      <c r="N24" s="131"/>
      <c r="O24" s="131"/>
    </row>
    <row r="25" spans="1:15" s="104" customFormat="1" ht="12.5">
      <c r="A25" s="101"/>
      <c r="B25" s="129" t="s">
        <v>81</v>
      </c>
      <c r="C25" s="129"/>
      <c r="D25" s="102">
        <v>81</v>
      </c>
      <c r="E25" s="103"/>
      <c r="F25" s="102">
        <f t="shared" ref="F25:F32" si="7">D25*E25</f>
        <v>0</v>
      </c>
      <c r="G25" s="103"/>
      <c r="H25" s="102">
        <f>G25*D25</f>
        <v>0</v>
      </c>
      <c r="I25" s="103"/>
      <c r="J25" s="102">
        <f>I25*D25</f>
        <v>0</v>
      </c>
      <c r="K25" s="102">
        <f>F25+H25+J25</f>
        <v>0</v>
      </c>
      <c r="M25" s="131"/>
      <c r="N25" s="131"/>
      <c r="O25" s="131"/>
    </row>
    <row r="26" spans="1:15" s="104" customFormat="1" ht="12.5">
      <c r="A26" s="101"/>
      <c r="B26" s="129" t="s">
        <v>81</v>
      </c>
      <c r="C26" s="129"/>
      <c r="D26" s="102">
        <v>81</v>
      </c>
      <c r="E26" s="103"/>
      <c r="F26" s="102">
        <f t="shared" si="7"/>
        <v>0</v>
      </c>
      <c r="G26" s="103"/>
      <c r="H26" s="102">
        <f t="shared" ref="H26:H32" si="8">G26*D26</f>
        <v>0</v>
      </c>
      <c r="I26" s="103"/>
      <c r="J26" s="102">
        <f t="shared" ref="J26:J32" si="9">I26*D26</f>
        <v>0</v>
      </c>
      <c r="K26" s="102">
        <f t="shared" ref="K26:K31" si="10">F26+H26+J26</f>
        <v>0</v>
      </c>
      <c r="M26" s="131"/>
      <c r="N26" s="131"/>
      <c r="O26" s="131"/>
    </row>
    <row r="27" spans="1:15" s="104" customFormat="1" ht="12.5">
      <c r="A27" s="101"/>
      <c r="B27" s="129" t="s">
        <v>83</v>
      </c>
      <c r="C27" s="129"/>
      <c r="D27" s="102">
        <v>53</v>
      </c>
      <c r="E27" s="103"/>
      <c r="F27" s="102">
        <f t="shared" si="7"/>
        <v>0</v>
      </c>
      <c r="G27" s="103"/>
      <c r="H27" s="102">
        <f t="shared" si="8"/>
        <v>0</v>
      </c>
      <c r="I27" s="103"/>
      <c r="J27" s="102">
        <f t="shared" si="9"/>
        <v>0</v>
      </c>
      <c r="K27" s="102">
        <f t="shared" si="10"/>
        <v>0</v>
      </c>
      <c r="M27" s="131"/>
      <c r="N27" s="131"/>
      <c r="O27" s="131"/>
    </row>
    <row r="28" spans="1:15" s="104" customFormat="1" ht="12.5">
      <c r="A28" s="101"/>
      <c r="B28" s="129" t="s">
        <v>83</v>
      </c>
      <c r="C28" s="129"/>
      <c r="D28" s="102">
        <v>53</v>
      </c>
      <c r="E28" s="103"/>
      <c r="F28" s="102">
        <f t="shared" si="7"/>
        <v>0</v>
      </c>
      <c r="G28" s="103"/>
      <c r="H28" s="102">
        <f t="shared" si="8"/>
        <v>0</v>
      </c>
      <c r="I28" s="103"/>
      <c r="J28" s="102">
        <f t="shared" si="9"/>
        <v>0</v>
      </c>
      <c r="K28" s="102">
        <f t="shared" si="10"/>
        <v>0</v>
      </c>
      <c r="M28" s="131"/>
      <c r="N28" s="131"/>
      <c r="O28" s="131"/>
    </row>
    <row r="29" spans="1:15" s="104" customFormat="1" ht="12.5">
      <c r="A29" s="101"/>
      <c r="B29" s="129" t="s">
        <v>83</v>
      </c>
      <c r="C29" s="129"/>
      <c r="D29" s="102">
        <v>53</v>
      </c>
      <c r="E29" s="103"/>
      <c r="F29" s="102">
        <f t="shared" si="7"/>
        <v>0</v>
      </c>
      <c r="G29" s="103"/>
      <c r="H29" s="102">
        <f t="shared" si="8"/>
        <v>0</v>
      </c>
      <c r="I29" s="103"/>
      <c r="J29" s="102">
        <f t="shared" si="9"/>
        <v>0</v>
      </c>
      <c r="K29" s="102">
        <f t="shared" si="10"/>
        <v>0</v>
      </c>
      <c r="M29" s="131"/>
      <c r="N29" s="131"/>
      <c r="O29" s="131"/>
    </row>
    <row r="30" spans="1:15" s="104" customFormat="1" ht="25.5" customHeight="1">
      <c r="A30" s="101"/>
      <c r="B30" s="129" t="s">
        <v>84</v>
      </c>
      <c r="C30" s="129"/>
      <c r="D30" s="102">
        <v>34</v>
      </c>
      <c r="E30" s="103"/>
      <c r="F30" s="102">
        <f t="shared" si="7"/>
        <v>0</v>
      </c>
      <c r="G30" s="103"/>
      <c r="H30" s="102">
        <f t="shared" si="8"/>
        <v>0</v>
      </c>
      <c r="I30" s="103"/>
      <c r="J30" s="102">
        <f t="shared" si="9"/>
        <v>0</v>
      </c>
      <c r="K30" s="102">
        <f t="shared" si="10"/>
        <v>0</v>
      </c>
    </row>
    <row r="31" spans="1:15" s="104" customFormat="1" ht="25.5" customHeight="1">
      <c r="A31" s="101"/>
      <c r="B31" s="129" t="s">
        <v>84</v>
      </c>
      <c r="C31" s="129"/>
      <c r="D31" s="102">
        <v>34</v>
      </c>
      <c r="E31" s="103"/>
      <c r="F31" s="102">
        <f t="shared" si="7"/>
        <v>0</v>
      </c>
      <c r="G31" s="103"/>
      <c r="H31" s="102">
        <f t="shared" si="8"/>
        <v>0</v>
      </c>
      <c r="I31" s="103"/>
      <c r="J31" s="102">
        <f t="shared" si="9"/>
        <v>0</v>
      </c>
      <c r="K31" s="102">
        <f t="shared" si="10"/>
        <v>0</v>
      </c>
    </row>
    <row r="32" spans="1:15" s="104" customFormat="1" ht="25.5" customHeight="1">
      <c r="A32" s="101"/>
      <c r="B32" s="129" t="s">
        <v>84</v>
      </c>
      <c r="C32" s="129"/>
      <c r="D32" s="102">
        <v>34</v>
      </c>
      <c r="E32" s="103"/>
      <c r="F32" s="102">
        <f t="shared" si="7"/>
        <v>0</v>
      </c>
      <c r="G32" s="103"/>
      <c r="H32" s="102">
        <f t="shared" si="8"/>
        <v>0</v>
      </c>
      <c r="I32" s="103"/>
      <c r="J32" s="102">
        <f t="shared" si="9"/>
        <v>0</v>
      </c>
      <c r="K32" s="102">
        <f>F32+H32+J32</f>
        <v>0</v>
      </c>
    </row>
    <row r="33" spans="1:15" s="104" customFormat="1" ht="13">
      <c r="A33" s="133" t="s">
        <v>7</v>
      </c>
      <c r="B33" s="134"/>
      <c r="C33" s="134"/>
      <c r="D33" s="135"/>
      <c r="E33" s="105">
        <f t="shared" ref="E33" si="11">SUM(E24:E32)</f>
        <v>0</v>
      </c>
      <c r="F33" s="102">
        <f t="shared" ref="F33" si="12">SUM(F24:F32)</f>
        <v>0</v>
      </c>
      <c r="G33" s="105">
        <f t="shared" ref="G33" si="13">SUM(G24:G32)</f>
        <v>0</v>
      </c>
      <c r="H33" s="102">
        <f t="shared" ref="H33" si="14">SUM(H24:H32)</f>
        <v>0</v>
      </c>
      <c r="I33" s="105">
        <f t="shared" ref="I33" si="15">SUM(I24:I32)</f>
        <v>0</v>
      </c>
      <c r="J33" s="102">
        <f t="shared" ref="J33" si="16">SUM(J24:J32)</f>
        <v>0</v>
      </c>
      <c r="K33" s="106">
        <f t="shared" ref="K33" si="17">SUM(K24:K32)</f>
        <v>0</v>
      </c>
    </row>
    <row r="34" spans="1:15" s="10" customFormat="1"/>
    <row r="35" spans="1:15" s="10" customFormat="1" ht="35.25" customHeight="1">
      <c r="A35" s="132" t="s">
        <v>92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5" s="104" customFormat="1" ht="35.15" customHeight="1">
      <c r="A36" s="136" t="s">
        <v>73</v>
      </c>
      <c r="B36" s="137"/>
      <c r="C36" s="99" t="s">
        <v>85</v>
      </c>
      <c r="D36" s="99" t="s">
        <v>12</v>
      </c>
      <c r="E36" s="99" t="s">
        <v>86</v>
      </c>
      <c r="F36" s="99" t="s">
        <v>76</v>
      </c>
      <c r="G36" s="99" t="s">
        <v>87</v>
      </c>
      <c r="H36" s="99" t="s">
        <v>78</v>
      </c>
      <c r="I36" s="99" t="s">
        <v>88</v>
      </c>
      <c r="J36" s="99" t="s">
        <v>80</v>
      </c>
      <c r="K36" s="99" t="s">
        <v>7</v>
      </c>
    </row>
    <row r="37" spans="1:15" s="104" customFormat="1" ht="12.5">
      <c r="A37" s="138" t="s">
        <v>90</v>
      </c>
      <c r="B37" s="139"/>
      <c r="C37" s="107"/>
      <c r="D37" s="102">
        <f>C37/1500</f>
        <v>0</v>
      </c>
      <c r="E37" s="103"/>
      <c r="F37" s="102">
        <f>D37*E37</f>
        <v>0</v>
      </c>
      <c r="G37" s="103"/>
      <c r="H37" s="102">
        <f>D37*G37</f>
        <v>0</v>
      </c>
      <c r="I37" s="103"/>
      <c r="J37" s="102">
        <f>D37*I37</f>
        <v>0</v>
      </c>
      <c r="K37" s="102">
        <f>F37+H37+J37</f>
        <v>0</v>
      </c>
    </row>
    <row r="38" spans="1:15" s="104" customFormat="1" ht="12.5">
      <c r="A38" s="138" t="s">
        <v>90</v>
      </c>
      <c r="B38" s="139"/>
      <c r="C38" s="107"/>
      <c r="D38" s="102">
        <f t="shared" ref="D38:D40" si="18">C38/1500</f>
        <v>0</v>
      </c>
      <c r="E38" s="103"/>
      <c r="F38" s="102">
        <f>D38*E38</f>
        <v>0</v>
      </c>
      <c r="G38" s="103"/>
      <c r="H38" s="102">
        <f t="shared" ref="H38:H40" si="19">D38*G38</f>
        <v>0</v>
      </c>
      <c r="I38" s="103"/>
      <c r="J38" s="102">
        <f t="shared" ref="J38:J40" si="20">D38*I38</f>
        <v>0</v>
      </c>
      <c r="K38" s="102">
        <f>F38+H38+J38</f>
        <v>0</v>
      </c>
    </row>
    <row r="39" spans="1:15" s="104" customFormat="1" ht="12.5">
      <c r="A39" s="138" t="s">
        <v>90</v>
      </c>
      <c r="B39" s="139"/>
      <c r="C39" s="107"/>
      <c r="D39" s="102">
        <f t="shared" si="18"/>
        <v>0</v>
      </c>
      <c r="E39" s="103"/>
      <c r="F39" s="102">
        <f t="shared" ref="F39:F40" si="21">D39*E39</f>
        <v>0</v>
      </c>
      <c r="G39" s="103"/>
      <c r="H39" s="102">
        <f t="shared" si="19"/>
        <v>0</v>
      </c>
      <c r="I39" s="103"/>
      <c r="J39" s="102">
        <f t="shared" si="20"/>
        <v>0</v>
      </c>
      <c r="K39" s="102">
        <f>F39+H39+J39</f>
        <v>0</v>
      </c>
    </row>
    <row r="40" spans="1:15" s="104" customFormat="1" ht="12.5">
      <c r="A40" s="138" t="s">
        <v>90</v>
      </c>
      <c r="B40" s="139"/>
      <c r="C40" s="107"/>
      <c r="D40" s="102">
        <f t="shared" si="18"/>
        <v>0</v>
      </c>
      <c r="E40" s="103"/>
      <c r="F40" s="102">
        <f t="shared" si="21"/>
        <v>0</v>
      </c>
      <c r="G40" s="103"/>
      <c r="H40" s="102">
        <f t="shared" si="19"/>
        <v>0</v>
      </c>
      <c r="I40" s="103"/>
      <c r="J40" s="102">
        <f t="shared" si="20"/>
        <v>0</v>
      </c>
      <c r="K40" s="102">
        <f>F40+H40+J40</f>
        <v>0</v>
      </c>
    </row>
    <row r="41" spans="1:15" s="104" customFormat="1" ht="13">
      <c r="A41" s="133" t="s">
        <v>7</v>
      </c>
      <c r="B41" s="134"/>
      <c r="C41" s="134"/>
      <c r="D41" s="135"/>
      <c r="E41" s="105">
        <f t="shared" ref="E41" si="22">SUM(E37:E40)</f>
        <v>0</v>
      </c>
      <c r="F41" s="102">
        <f t="shared" ref="F41" si="23">SUM(F37:F40)</f>
        <v>0</v>
      </c>
      <c r="G41" s="105">
        <f t="shared" ref="G41" si="24">SUM(G37:G40)</f>
        <v>0</v>
      </c>
      <c r="H41" s="102">
        <f t="shared" ref="H41" si="25">SUM(H37:H40)</f>
        <v>0</v>
      </c>
      <c r="I41" s="105">
        <f t="shared" ref="I41" si="26">SUM(I37:I40)</f>
        <v>0</v>
      </c>
      <c r="J41" s="102">
        <f t="shared" ref="J41" si="27">SUM(J37:J40)</f>
        <v>0</v>
      </c>
      <c r="K41" s="106">
        <f t="shared" ref="K41" si="28">SUM(K37:K40)</f>
        <v>0</v>
      </c>
    </row>
    <row r="43" spans="1:15" s="10" customFormat="1" ht="30" customHeight="1">
      <c r="A43" s="140" t="s">
        <v>89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5" s="100" customFormat="1" ht="38.25" customHeight="1">
      <c r="A44" s="99" t="s">
        <v>72</v>
      </c>
      <c r="B44" s="128" t="s">
        <v>73</v>
      </c>
      <c r="C44" s="128"/>
      <c r="D44" s="99" t="s">
        <v>74</v>
      </c>
      <c r="E44" s="99" t="s">
        <v>75</v>
      </c>
      <c r="F44" s="99" t="s">
        <v>76</v>
      </c>
      <c r="G44" s="99" t="s">
        <v>77</v>
      </c>
      <c r="H44" s="99" t="s">
        <v>78</v>
      </c>
      <c r="I44" s="99" t="s">
        <v>79</v>
      </c>
      <c r="J44" s="99" t="s">
        <v>80</v>
      </c>
      <c r="K44" s="99" t="s">
        <v>7</v>
      </c>
    </row>
    <row r="45" spans="1:15" s="104" customFormat="1" ht="12.5">
      <c r="A45" s="101"/>
      <c r="B45" s="129" t="s">
        <v>81</v>
      </c>
      <c r="C45" s="129"/>
      <c r="D45" s="102">
        <v>81</v>
      </c>
      <c r="E45" s="103"/>
      <c r="F45" s="102">
        <f>D45*E45</f>
        <v>0</v>
      </c>
      <c r="G45" s="103"/>
      <c r="H45" s="102">
        <f>G45*D45</f>
        <v>0</v>
      </c>
      <c r="I45" s="103"/>
      <c r="J45" s="102">
        <f>I45*D45</f>
        <v>0</v>
      </c>
      <c r="K45" s="102">
        <f>F45+H45+J45</f>
        <v>0</v>
      </c>
      <c r="M45" s="130" t="s">
        <v>82</v>
      </c>
      <c r="N45" s="131"/>
      <c r="O45" s="131"/>
    </row>
    <row r="46" spans="1:15" s="104" customFormat="1" ht="12.5">
      <c r="A46" s="101"/>
      <c r="B46" s="129" t="s">
        <v>81</v>
      </c>
      <c r="C46" s="129"/>
      <c r="D46" s="102">
        <v>81</v>
      </c>
      <c r="E46" s="103"/>
      <c r="F46" s="102">
        <f t="shared" ref="F46:F53" si="29">D46*E46</f>
        <v>0</v>
      </c>
      <c r="G46" s="103"/>
      <c r="H46" s="102">
        <f>G46*D46</f>
        <v>0</v>
      </c>
      <c r="I46" s="103"/>
      <c r="J46" s="102">
        <f>I46*D46</f>
        <v>0</v>
      </c>
      <c r="K46" s="102">
        <f>F46+H46+J46</f>
        <v>0</v>
      </c>
      <c r="M46" s="131"/>
      <c r="N46" s="131"/>
      <c r="O46" s="131"/>
    </row>
    <row r="47" spans="1:15" s="104" customFormat="1" ht="12.5">
      <c r="A47" s="101"/>
      <c r="B47" s="129" t="s">
        <v>81</v>
      </c>
      <c r="C47" s="129"/>
      <c r="D47" s="102">
        <v>81</v>
      </c>
      <c r="E47" s="103"/>
      <c r="F47" s="102">
        <f t="shared" si="29"/>
        <v>0</v>
      </c>
      <c r="G47" s="103"/>
      <c r="H47" s="102">
        <f t="shared" ref="H47:H53" si="30">G47*D47</f>
        <v>0</v>
      </c>
      <c r="I47" s="103"/>
      <c r="J47" s="102">
        <f t="shared" ref="J47:J53" si="31">I47*D47</f>
        <v>0</v>
      </c>
      <c r="K47" s="102">
        <f t="shared" ref="K47:K52" si="32">F47+H47+J47</f>
        <v>0</v>
      </c>
      <c r="M47" s="131"/>
      <c r="N47" s="131"/>
      <c r="O47" s="131"/>
    </row>
    <row r="48" spans="1:15" s="104" customFormat="1" ht="12.5">
      <c r="A48" s="101"/>
      <c r="B48" s="129" t="s">
        <v>83</v>
      </c>
      <c r="C48" s="129"/>
      <c r="D48" s="102">
        <v>53</v>
      </c>
      <c r="E48" s="103"/>
      <c r="F48" s="102">
        <f t="shared" si="29"/>
        <v>0</v>
      </c>
      <c r="G48" s="103"/>
      <c r="H48" s="102">
        <f t="shared" si="30"/>
        <v>0</v>
      </c>
      <c r="I48" s="103"/>
      <c r="J48" s="102">
        <f t="shared" si="31"/>
        <v>0</v>
      </c>
      <c r="K48" s="102">
        <f t="shared" si="32"/>
        <v>0</v>
      </c>
      <c r="M48" s="131"/>
      <c r="N48" s="131"/>
      <c r="O48" s="131"/>
    </row>
    <row r="49" spans="1:15" s="104" customFormat="1" ht="12.5">
      <c r="A49" s="101"/>
      <c r="B49" s="129" t="s">
        <v>83</v>
      </c>
      <c r="C49" s="129"/>
      <c r="D49" s="102">
        <v>53</v>
      </c>
      <c r="E49" s="103"/>
      <c r="F49" s="102">
        <f t="shared" si="29"/>
        <v>0</v>
      </c>
      <c r="G49" s="103"/>
      <c r="H49" s="102">
        <f t="shared" si="30"/>
        <v>0</v>
      </c>
      <c r="I49" s="103"/>
      <c r="J49" s="102">
        <f t="shared" si="31"/>
        <v>0</v>
      </c>
      <c r="K49" s="102">
        <f t="shared" si="32"/>
        <v>0</v>
      </c>
      <c r="M49" s="131"/>
      <c r="N49" s="131"/>
      <c r="O49" s="131"/>
    </row>
    <row r="50" spans="1:15" s="104" customFormat="1" ht="12.5">
      <c r="A50" s="101"/>
      <c r="B50" s="129" t="s">
        <v>83</v>
      </c>
      <c r="C50" s="129"/>
      <c r="D50" s="102">
        <v>53</v>
      </c>
      <c r="E50" s="103"/>
      <c r="F50" s="102">
        <f t="shared" si="29"/>
        <v>0</v>
      </c>
      <c r="G50" s="103"/>
      <c r="H50" s="102">
        <f t="shared" si="30"/>
        <v>0</v>
      </c>
      <c r="I50" s="103"/>
      <c r="J50" s="102">
        <f t="shared" si="31"/>
        <v>0</v>
      </c>
      <c r="K50" s="102">
        <f t="shared" si="32"/>
        <v>0</v>
      </c>
      <c r="M50" s="131"/>
      <c r="N50" s="131"/>
      <c r="O50" s="131"/>
    </row>
    <row r="51" spans="1:15" s="104" customFormat="1" ht="25.5" customHeight="1">
      <c r="A51" s="101"/>
      <c r="B51" s="129" t="s">
        <v>84</v>
      </c>
      <c r="C51" s="129"/>
      <c r="D51" s="102">
        <v>34</v>
      </c>
      <c r="E51" s="103"/>
      <c r="F51" s="102">
        <f t="shared" si="29"/>
        <v>0</v>
      </c>
      <c r="G51" s="103"/>
      <c r="H51" s="102">
        <f t="shared" si="30"/>
        <v>0</v>
      </c>
      <c r="I51" s="103"/>
      <c r="J51" s="102">
        <f t="shared" si="31"/>
        <v>0</v>
      </c>
      <c r="K51" s="102">
        <f t="shared" si="32"/>
        <v>0</v>
      </c>
    </row>
    <row r="52" spans="1:15" s="104" customFormat="1" ht="25.5" customHeight="1">
      <c r="A52" s="101"/>
      <c r="B52" s="129" t="s">
        <v>84</v>
      </c>
      <c r="C52" s="129"/>
      <c r="D52" s="102">
        <v>34</v>
      </c>
      <c r="E52" s="103"/>
      <c r="F52" s="102">
        <f t="shared" si="29"/>
        <v>0</v>
      </c>
      <c r="G52" s="103"/>
      <c r="H52" s="102">
        <f t="shared" si="30"/>
        <v>0</v>
      </c>
      <c r="I52" s="103"/>
      <c r="J52" s="102">
        <f t="shared" si="31"/>
        <v>0</v>
      </c>
      <c r="K52" s="102">
        <f t="shared" si="32"/>
        <v>0</v>
      </c>
    </row>
    <row r="53" spans="1:15" s="104" customFormat="1" ht="25.5" customHeight="1">
      <c r="A53" s="101"/>
      <c r="B53" s="129" t="s">
        <v>84</v>
      </c>
      <c r="C53" s="129"/>
      <c r="D53" s="102">
        <v>34</v>
      </c>
      <c r="E53" s="103"/>
      <c r="F53" s="102">
        <f t="shared" si="29"/>
        <v>0</v>
      </c>
      <c r="G53" s="103"/>
      <c r="H53" s="102">
        <f t="shared" si="30"/>
        <v>0</v>
      </c>
      <c r="I53" s="103"/>
      <c r="J53" s="102">
        <f t="shared" si="31"/>
        <v>0</v>
      </c>
      <c r="K53" s="102">
        <f>F53+H53+J53</f>
        <v>0</v>
      </c>
    </row>
    <row r="54" spans="1:15" s="104" customFormat="1" ht="13">
      <c r="A54" s="133" t="s">
        <v>7</v>
      </c>
      <c r="B54" s="134"/>
      <c r="C54" s="134"/>
      <c r="D54" s="135"/>
      <c r="E54" s="105">
        <f t="shared" ref="E54" si="33">SUM(E45:E53)</f>
        <v>0</v>
      </c>
      <c r="F54" s="102">
        <f t="shared" ref="F54" si="34">SUM(F45:F53)</f>
        <v>0</v>
      </c>
      <c r="G54" s="105">
        <f t="shared" ref="G54" si="35">SUM(G45:G53)</f>
        <v>0</v>
      </c>
      <c r="H54" s="102">
        <f t="shared" ref="H54" si="36">SUM(H45:H53)</f>
        <v>0</v>
      </c>
      <c r="I54" s="105">
        <f t="shared" ref="I54" si="37">SUM(I45:I53)</f>
        <v>0</v>
      </c>
      <c r="J54" s="102">
        <f t="shared" ref="J54" si="38">SUM(J45:J53)</f>
        <v>0</v>
      </c>
      <c r="K54" s="106">
        <f t="shared" ref="K54" si="39">SUM(K45:K53)</f>
        <v>0</v>
      </c>
    </row>
    <row r="55" spans="1:15" s="10" customFormat="1"/>
    <row r="56" spans="1:15" s="10" customFormat="1" ht="35.25" customHeight="1">
      <c r="A56" s="140" t="s">
        <v>93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5" s="104" customFormat="1" ht="35.15" customHeight="1">
      <c r="A57" s="136" t="s">
        <v>73</v>
      </c>
      <c r="B57" s="137"/>
      <c r="C57" s="99" t="s">
        <v>85</v>
      </c>
      <c r="D57" s="99" t="s">
        <v>12</v>
      </c>
      <c r="E57" s="99" t="s">
        <v>86</v>
      </c>
      <c r="F57" s="99" t="s">
        <v>76</v>
      </c>
      <c r="G57" s="99" t="s">
        <v>87</v>
      </c>
      <c r="H57" s="99" t="s">
        <v>78</v>
      </c>
      <c r="I57" s="99" t="s">
        <v>88</v>
      </c>
      <c r="J57" s="99" t="s">
        <v>80</v>
      </c>
      <c r="K57" s="99" t="s">
        <v>7</v>
      </c>
    </row>
    <row r="58" spans="1:15" s="104" customFormat="1" ht="12.5">
      <c r="A58" s="138" t="s">
        <v>90</v>
      </c>
      <c r="B58" s="139"/>
      <c r="C58" s="107"/>
      <c r="D58" s="102">
        <f>C58/1500</f>
        <v>0</v>
      </c>
      <c r="E58" s="103"/>
      <c r="F58" s="102">
        <f>D58*E58</f>
        <v>0</v>
      </c>
      <c r="G58" s="103"/>
      <c r="H58" s="102">
        <f>G58*D58</f>
        <v>0</v>
      </c>
      <c r="I58" s="103"/>
      <c r="J58" s="102">
        <f>I58*D58</f>
        <v>0</v>
      </c>
      <c r="K58" s="102">
        <f>F58+H58+J58</f>
        <v>0</v>
      </c>
    </row>
    <row r="59" spans="1:15" s="104" customFormat="1" ht="12.5">
      <c r="A59" s="138" t="s">
        <v>90</v>
      </c>
      <c r="B59" s="139"/>
      <c r="C59" s="107"/>
      <c r="D59" s="102">
        <f t="shared" ref="D59:D61" si="40">C59/1500</f>
        <v>0</v>
      </c>
      <c r="E59" s="103"/>
      <c r="F59" s="102">
        <f>D59*E59</f>
        <v>0</v>
      </c>
      <c r="G59" s="103"/>
      <c r="H59" s="102">
        <f>G59*D59</f>
        <v>0</v>
      </c>
      <c r="I59" s="103"/>
      <c r="J59" s="102">
        <f>I59*D59</f>
        <v>0</v>
      </c>
      <c r="K59" s="102">
        <f>F59+H59+J59</f>
        <v>0</v>
      </c>
    </row>
    <row r="60" spans="1:15" s="104" customFormat="1" ht="12.5">
      <c r="A60" s="138" t="s">
        <v>90</v>
      </c>
      <c r="B60" s="139"/>
      <c r="C60" s="107"/>
      <c r="D60" s="102">
        <f t="shared" si="40"/>
        <v>0</v>
      </c>
      <c r="E60" s="103"/>
      <c r="F60" s="102">
        <f>D60*E60</f>
        <v>0</v>
      </c>
      <c r="G60" s="103"/>
      <c r="H60" s="102">
        <f>G60*D60</f>
        <v>0</v>
      </c>
      <c r="I60" s="103"/>
      <c r="J60" s="102">
        <f>I60*D60</f>
        <v>0</v>
      </c>
      <c r="K60" s="102">
        <f>F60+H60+J60</f>
        <v>0</v>
      </c>
    </row>
    <row r="61" spans="1:15" s="104" customFormat="1" ht="12.5">
      <c r="A61" s="138" t="s">
        <v>90</v>
      </c>
      <c r="B61" s="139"/>
      <c r="C61" s="107"/>
      <c r="D61" s="102">
        <f t="shared" si="40"/>
        <v>0</v>
      </c>
      <c r="E61" s="103"/>
      <c r="F61" s="102">
        <f>D61*E61</f>
        <v>0</v>
      </c>
      <c r="G61" s="103"/>
      <c r="H61" s="102">
        <f>G61*D61</f>
        <v>0</v>
      </c>
      <c r="I61" s="103"/>
      <c r="J61" s="102">
        <f>I61*D61</f>
        <v>0</v>
      </c>
      <c r="K61" s="102">
        <f>F61+H61+J61</f>
        <v>0</v>
      </c>
    </row>
    <row r="62" spans="1:15" s="104" customFormat="1" ht="13">
      <c r="A62" s="133" t="s">
        <v>7</v>
      </c>
      <c r="B62" s="134"/>
      <c r="C62" s="134"/>
      <c r="D62" s="135"/>
      <c r="E62" s="105">
        <f t="shared" ref="E62" si="41">SUM(E58:E61)</f>
        <v>0</v>
      </c>
      <c r="F62" s="102">
        <f t="shared" ref="F62" si="42">SUM(F58:F61)</f>
        <v>0</v>
      </c>
      <c r="G62" s="105">
        <f t="shared" ref="G62" si="43">SUM(G58:G61)</f>
        <v>0</v>
      </c>
      <c r="H62" s="102">
        <f t="shared" ref="H62" si="44">SUM(H58:H61)</f>
        <v>0</v>
      </c>
      <c r="I62" s="105">
        <f t="shared" ref="I62" si="45">SUM(I58:I61)</f>
        <v>0</v>
      </c>
      <c r="J62" s="102">
        <f t="shared" ref="J62" si="46">SUM(J58:J61)</f>
        <v>0</v>
      </c>
      <c r="K62" s="106">
        <f t="shared" ref="K62" si="47">SUM(K58:K61)</f>
        <v>0</v>
      </c>
    </row>
  </sheetData>
  <protectedRanges>
    <protectedRange sqref="G3:G11 I3:I11 G24:G32 I24:I32 G45:G53 I45:I53" name="Intervallo3"/>
    <protectedRange sqref="E3:E11 E24:E32 E45:E53" name="Intervallo2"/>
    <protectedRange sqref="A3:A11 A24:A32 A45:A53" name="Intervallo1"/>
    <protectedRange sqref="G16:G19 I16:I19 G39:G40 I39:I40 G58:G61 I58:I61" name="Intervallo6"/>
    <protectedRange sqref="E16:E19 E58:E61 G37:G38 E37:E40 I37:I38" name="Intervallo5"/>
    <protectedRange sqref="C16:C19 C37:C40 C58:C61" name="Intervallo4"/>
  </protectedRanges>
  <mergeCells count="60">
    <mergeCell ref="A58:B58"/>
    <mergeCell ref="A59:B59"/>
    <mergeCell ref="A60:B60"/>
    <mergeCell ref="A61:B61"/>
    <mergeCell ref="A62:D62"/>
    <mergeCell ref="A57:B57"/>
    <mergeCell ref="B44:C44"/>
    <mergeCell ref="B45:C45"/>
    <mergeCell ref="M45:O50"/>
    <mergeCell ref="B46:C46"/>
    <mergeCell ref="B47:C47"/>
    <mergeCell ref="B48:C48"/>
    <mergeCell ref="B49:C49"/>
    <mergeCell ref="B50:C50"/>
    <mergeCell ref="B51:C51"/>
    <mergeCell ref="B52:C52"/>
    <mergeCell ref="B53:C53"/>
    <mergeCell ref="A54:D54"/>
    <mergeCell ref="A56:K56"/>
    <mergeCell ref="A43:K43"/>
    <mergeCell ref="B30:C30"/>
    <mergeCell ref="B31:C31"/>
    <mergeCell ref="B32:C32"/>
    <mergeCell ref="A33:D33"/>
    <mergeCell ref="A35:K35"/>
    <mergeCell ref="A36:B36"/>
    <mergeCell ref="A37:B37"/>
    <mergeCell ref="A38:B38"/>
    <mergeCell ref="A39:B39"/>
    <mergeCell ref="A40:B40"/>
    <mergeCell ref="A41:D41"/>
    <mergeCell ref="B23:C23"/>
    <mergeCell ref="B24:C24"/>
    <mergeCell ref="M24:O29"/>
    <mergeCell ref="B25:C25"/>
    <mergeCell ref="B26:C26"/>
    <mergeCell ref="B27:C27"/>
    <mergeCell ref="B28:C28"/>
    <mergeCell ref="B29:C29"/>
    <mergeCell ref="A22:K22"/>
    <mergeCell ref="B9:C9"/>
    <mergeCell ref="B10:C10"/>
    <mergeCell ref="B11:C11"/>
    <mergeCell ref="A12:D12"/>
    <mergeCell ref="A14:K14"/>
    <mergeCell ref="A15:B15"/>
    <mergeCell ref="A16:B16"/>
    <mergeCell ref="A17:B17"/>
    <mergeCell ref="A18:B18"/>
    <mergeCell ref="A19:B19"/>
    <mergeCell ref="A20:D20"/>
    <mergeCell ref="A1:K1"/>
    <mergeCell ref="B2:C2"/>
    <mergeCell ref="B3:C3"/>
    <mergeCell ref="M3:O8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27"/>
  <sheetViews>
    <sheetView zoomScale="85" zoomScaleNormal="85" workbookViewId="0">
      <selection activeCell="D8" sqref="D8:E8"/>
    </sheetView>
  </sheetViews>
  <sheetFormatPr defaultRowHeight="13"/>
  <cols>
    <col min="1" max="1" width="33.1796875" style="34" customWidth="1"/>
    <col min="2" max="2" width="21.1796875" style="34" customWidth="1"/>
    <col min="3" max="3" width="48.1796875" style="34" customWidth="1"/>
    <col min="4" max="4" width="15.81640625" style="34" customWidth="1"/>
    <col min="5" max="5" width="17.453125" style="34" customWidth="1"/>
    <col min="6" max="6" width="17.1796875" style="34" customWidth="1"/>
    <col min="7" max="7" width="21.1796875" style="34" hidden="1" customWidth="1"/>
    <col min="8" max="8" width="16.1796875" style="34" hidden="1" customWidth="1"/>
    <col min="9" max="9" width="8.1796875" style="34" customWidth="1"/>
    <col min="10" max="10" width="2.81640625" style="34" customWidth="1"/>
    <col min="11" max="12" width="9.1796875" style="34"/>
    <col min="13" max="13" width="12.81640625" style="34" bestFit="1" customWidth="1"/>
    <col min="14" max="256" width="9.1796875" style="34"/>
    <col min="257" max="257" width="33.1796875" style="34" customWidth="1"/>
    <col min="258" max="258" width="21.1796875" style="34" customWidth="1"/>
    <col min="259" max="259" width="48.1796875" style="34" customWidth="1"/>
    <col min="260" max="260" width="15.81640625" style="34" customWidth="1"/>
    <col min="261" max="261" width="17.453125" style="34" customWidth="1"/>
    <col min="262" max="262" width="17.1796875" style="34" customWidth="1"/>
    <col min="263" max="264" width="0" style="34" hidden="1" customWidth="1"/>
    <col min="265" max="265" width="8.1796875" style="34" customWidth="1"/>
    <col min="266" max="266" width="2.81640625" style="34" customWidth="1"/>
    <col min="267" max="268" width="9.1796875" style="34"/>
    <col min="269" max="269" width="12.81640625" style="34" bestFit="1" customWidth="1"/>
    <col min="270" max="512" width="9.1796875" style="34"/>
    <col min="513" max="513" width="33.1796875" style="34" customWidth="1"/>
    <col min="514" max="514" width="21.1796875" style="34" customWidth="1"/>
    <col min="515" max="515" width="48.1796875" style="34" customWidth="1"/>
    <col min="516" max="516" width="15.81640625" style="34" customWidth="1"/>
    <col min="517" max="517" width="17.453125" style="34" customWidth="1"/>
    <col min="518" max="518" width="17.1796875" style="34" customWidth="1"/>
    <col min="519" max="520" width="0" style="34" hidden="1" customWidth="1"/>
    <col min="521" max="521" width="8.1796875" style="34" customWidth="1"/>
    <col min="522" max="522" width="2.81640625" style="34" customWidth="1"/>
    <col min="523" max="524" width="9.1796875" style="34"/>
    <col min="525" max="525" width="12.81640625" style="34" bestFit="1" customWidth="1"/>
    <col min="526" max="768" width="9.1796875" style="34"/>
    <col min="769" max="769" width="33.1796875" style="34" customWidth="1"/>
    <col min="770" max="770" width="21.1796875" style="34" customWidth="1"/>
    <col min="771" max="771" width="48.1796875" style="34" customWidth="1"/>
    <col min="772" max="772" width="15.81640625" style="34" customWidth="1"/>
    <col min="773" max="773" width="17.453125" style="34" customWidth="1"/>
    <col min="774" max="774" width="17.1796875" style="34" customWidth="1"/>
    <col min="775" max="776" width="0" style="34" hidden="1" customWidth="1"/>
    <col min="777" max="777" width="8.1796875" style="34" customWidth="1"/>
    <col min="778" max="778" width="2.81640625" style="34" customWidth="1"/>
    <col min="779" max="780" width="9.1796875" style="34"/>
    <col min="781" max="781" width="12.81640625" style="34" bestFit="1" customWidth="1"/>
    <col min="782" max="1024" width="9.1796875" style="34"/>
    <col min="1025" max="1025" width="33.1796875" style="34" customWidth="1"/>
    <col min="1026" max="1026" width="21.1796875" style="34" customWidth="1"/>
    <col min="1027" max="1027" width="48.1796875" style="34" customWidth="1"/>
    <col min="1028" max="1028" width="15.81640625" style="34" customWidth="1"/>
    <col min="1029" max="1029" width="17.453125" style="34" customWidth="1"/>
    <col min="1030" max="1030" width="17.1796875" style="34" customWidth="1"/>
    <col min="1031" max="1032" width="0" style="34" hidden="1" customWidth="1"/>
    <col min="1033" max="1033" width="8.1796875" style="34" customWidth="1"/>
    <col min="1034" max="1034" width="2.81640625" style="34" customWidth="1"/>
    <col min="1035" max="1036" width="9.1796875" style="34"/>
    <col min="1037" max="1037" width="12.81640625" style="34" bestFit="1" customWidth="1"/>
    <col min="1038" max="1280" width="9.1796875" style="34"/>
    <col min="1281" max="1281" width="33.1796875" style="34" customWidth="1"/>
    <col min="1282" max="1282" width="21.1796875" style="34" customWidth="1"/>
    <col min="1283" max="1283" width="48.1796875" style="34" customWidth="1"/>
    <col min="1284" max="1284" width="15.81640625" style="34" customWidth="1"/>
    <col min="1285" max="1285" width="17.453125" style="34" customWidth="1"/>
    <col min="1286" max="1286" width="17.1796875" style="34" customWidth="1"/>
    <col min="1287" max="1288" width="0" style="34" hidden="1" customWidth="1"/>
    <col min="1289" max="1289" width="8.1796875" style="34" customWidth="1"/>
    <col min="1290" max="1290" width="2.81640625" style="34" customWidth="1"/>
    <col min="1291" max="1292" width="9.1796875" style="34"/>
    <col min="1293" max="1293" width="12.81640625" style="34" bestFit="1" customWidth="1"/>
    <col min="1294" max="1536" width="9.1796875" style="34"/>
    <col min="1537" max="1537" width="33.1796875" style="34" customWidth="1"/>
    <col min="1538" max="1538" width="21.1796875" style="34" customWidth="1"/>
    <col min="1539" max="1539" width="48.1796875" style="34" customWidth="1"/>
    <col min="1540" max="1540" width="15.81640625" style="34" customWidth="1"/>
    <col min="1541" max="1541" width="17.453125" style="34" customWidth="1"/>
    <col min="1542" max="1542" width="17.1796875" style="34" customWidth="1"/>
    <col min="1543" max="1544" width="0" style="34" hidden="1" customWidth="1"/>
    <col min="1545" max="1545" width="8.1796875" style="34" customWidth="1"/>
    <col min="1546" max="1546" width="2.81640625" style="34" customWidth="1"/>
    <col min="1547" max="1548" width="9.1796875" style="34"/>
    <col min="1549" max="1549" width="12.81640625" style="34" bestFit="1" customWidth="1"/>
    <col min="1550" max="1792" width="9.1796875" style="34"/>
    <col min="1793" max="1793" width="33.1796875" style="34" customWidth="1"/>
    <col min="1794" max="1794" width="21.1796875" style="34" customWidth="1"/>
    <col min="1795" max="1795" width="48.1796875" style="34" customWidth="1"/>
    <col min="1796" max="1796" width="15.81640625" style="34" customWidth="1"/>
    <col min="1797" max="1797" width="17.453125" style="34" customWidth="1"/>
    <col min="1798" max="1798" width="17.1796875" style="34" customWidth="1"/>
    <col min="1799" max="1800" width="0" style="34" hidden="1" customWidth="1"/>
    <col min="1801" max="1801" width="8.1796875" style="34" customWidth="1"/>
    <col min="1802" max="1802" width="2.81640625" style="34" customWidth="1"/>
    <col min="1803" max="1804" width="9.1796875" style="34"/>
    <col min="1805" max="1805" width="12.81640625" style="34" bestFit="1" customWidth="1"/>
    <col min="1806" max="2048" width="9.1796875" style="34"/>
    <col min="2049" max="2049" width="33.1796875" style="34" customWidth="1"/>
    <col min="2050" max="2050" width="21.1796875" style="34" customWidth="1"/>
    <col min="2051" max="2051" width="48.1796875" style="34" customWidth="1"/>
    <col min="2052" max="2052" width="15.81640625" style="34" customWidth="1"/>
    <col min="2053" max="2053" width="17.453125" style="34" customWidth="1"/>
    <col min="2054" max="2054" width="17.1796875" style="34" customWidth="1"/>
    <col min="2055" max="2056" width="0" style="34" hidden="1" customWidth="1"/>
    <col min="2057" max="2057" width="8.1796875" style="34" customWidth="1"/>
    <col min="2058" max="2058" width="2.81640625" style="34" customWidth="1"/>
    <col min="2059" max="2060" width="9.1796875" style="34"/>
    <col min="2061" max="2061" width="12.81640625" style="34" bestFit="1" customWidth="1"/>
    <col min="2062" max="2304" width="9.1796875" style="34"/>
    <col min="2305" max="2305" width="33.1796875" style="34" customWidth="1"/>
    <col min="2306" max="2306" width="21.1796875" style="34" customWidth="1"/>
    <col min="2307" max="2307" width="48.1796875" style="34" customWidth="1"/>
    <col min="2308" max="2308" width="15.81640625" style="34" customWidth="1"/>
    <col min="2309" max="2309" width="17.453125" style="34" customWidth="1"/>
    <col min="2310" max="2310" width="17.1796875" style="34" customWidth="1"/>
    <col min="2311" max="2312" width="0" style="34" hidden="1" customWidth="1"/>
    <col min="2313" max="2313" width="8.1796875" style="34" customWidth="1"/>
    <col min="2314" max="2314" width="2.81640625" style="34" customWidth="1"/>
    <col min="2315" max="2316" width="9.1796875" style="34"/>
    <col min="2317" max="2317" width="12.81640625" style="34" bestFit="1" customWidth="1"/>
    <col min="2318" max="2560" width="9.1796875" style="34"/>
    <col min="2561" max="2561" width="33.1796875" style="34" customWidth="1"/>
    <col min="2562" max="2562" width="21.1796875" style="34" customWidth="1"/>
    <col min="2563" max="2563" width="48.1796875" style="34" customWidth="1"/>
    <col min="2564" max="2564" width="15.81640625" style="34" customWidth="1"/>
    <col min="2565" max="2565" width="17.453125" style="34" customWidth="1"/>
    <col min="2566" max="2566" width="17.1796875" style="34" customWidth="1"/>
    <col min="2567" max="2568" width="0" style="34" hidden="1" customWidth="1"/>
    <col min="2569" max="2569" width="8.1796875" style="34" customWidth="1"/>
    <col min="2570" max="2570" width="2.81640625" style="34" customWidth="1"/>
    <col min="2571" max="2572" width="9.1796875" style="34"/>
    <col min="2573" max="2573" width="12.81640625" style="34" bestFit="1" customWidth="1"/>
    <col min="2574" max="2816" width="9.1796875" style="34"/>
    <col min="2817" max="2817" width="33.1796875" style="34" customWidth="1"/>
    <col min="2818" max="2818" width="21.1796875" style="34" customWidth="1"/>
    <col min="2819" max="2819" width="48.1796875" style="34" customWidth="1"/>
    <col min="2820" max="2820" width="15.81640625" style="34" customWidth="1"/>
    <col min="2821" max="2821" width="17.453125" style="34" customWidth="1"/>
    <col min="2822" max="2822" width="17.1796875" style="34" customWidth="1"/>
    <col min="2823" max="2824" width="0" style="34" hidden="1" customWidth="1"/>
    <col min="2825" max="2825" width="8.1796875" style="34" customWidth="1"/>
    <col min="2826" max="2826" width="2.81640625" style="34" customWidth="1"/>
    <col min="2827" max="2828" width="9.1796875" style="34"/>
    <col min="2829" max="2829" width="12.81640625" style="34" bestFit="1" customWidth="1"/>
    <col min="2830" max="3072" width="9.1796875" style="34"/>
    <col min="3073" max="3073" width="33.1796875" style="34" customWidth="1"/>
    <col min="3074" max="3074" width="21.1796875" style="34" customWidth="1"/>
    <col min="3075" max="3075" width="48.1796875" style="34" customWidth="1"/>
    <col min="3076" max="3076" width="15.81640625" style="34" customWidth="1"/>
    <col min="3077" max="3077" width="17.453125" style="34" customWidth="1"/>
    <col min="3078" max="3078" width="17.1796875" style="34" customWidth="1"/>
    <col min="3079" max="3080" width="0" style="34" hidden="1" customWidth="1"/>
    <col min="3081" max="3081" width="8.1796875" style="34" customWidth="1"/>
    <col min="3082" max="3082" width="2.81640625" style="34" customWidth="1"/>
    <col min="3083" max="3084" width="9.1796875" style="34"/>
    <col min="3085" max="3085" width="12.81640625" style="34" bestFit="1" customWidth="1"/>
    <col min="3086" max="3328" width="9.1796875" style="34"/>
    <col min="3329" max="3329" width="33.1796875" style="34" customWidth="1"/>
    <col min="3330" max="3330" width="21.1796875" style="34" customWidth="1"/>
    <col min="3331" max="3331" width="48.1796875" style="34" customWidth="1"/>
    <col min="3332" max="3332" width="15.81640625" style="34" customWidth="1"/>
    <col min="3333" max="3333" width="17.453125" style="34" customWidth="1"/>
    <col min="3334" max="3334" width="17.1796875" style="34" customWidth="1"/>
    <col min="3335" max="3336" width="0" style="34" hidden="1" customWidth="1"/>
    <col min="3337" max="3337" width="8.1796875" style="34" customWidth="1"/>
    <col min="3338" max="3338" width="2.81640625" style="34" customWidth="1"/>
    <col min="3339" max="3340" width="9.1796875" style="34"/>
    <col min="3341" max="3341" width="12.81640625" style="34" bestFit="1" customWidth="1"/>
    <col min="3342" max="3584" width="9.1796875" style="34"/>
    <col min="3585" max="3585" width="33.1796875" style="34" customWidth="1"/>
    <col min="3586" max="3586" width="21.1796875" style="34" customWidth="1"/>
    <col min="3587" max="3587" width="48.1796875" style="34" customWidth="1"/>
    <col min="3588" max="3588" width="15.81640625" style="34" customWidth="1"/>
    <col min="3589" max="3589" width="17.453125" style="34" customWidth="1"/>
    <col min="3590" max="3590" width="17.1796875" style="34" customWidth="1"/>
    <col min="3591" max="3592" width="0" style="34" hidden="1" customWidth="1"/>
    <col min="3593" max="3593" width="8.1796875" style="34" customWidth="1"/>
    <col min="3594" max="3594" width="2.81640625" style="34" customWidth="1"/>
    <col min="3595" max="3596" width="9.1796875" style="34"/>
    <col min="3597" max="3597" width="12.81640625" style="34" bestFit="1" customWidth="1"/>
    <col min="3598" max="3840" width="9.1796875" style="34"/>
    <col min="3841" max="3841" width="33.1796875" style="34" customWidth="1"/>
    <col min="3842" max="3842" width="21.1796875" style="34" customWidth="1"/>
    <col min="3843" max="3843" width="48.1796875" style="34" customWidth="1"/>
    <col min="3844" max="3844" width="15.81640625" style="34" customWidth="1"/>
    <col min="3845" max="3845" width="17.453125" style="34" customWidth="1"/>
    <col min="3846" max="3846" width="17.1796875" style="34" customWidth="1"/>
    <col min="3847" max="3848" width="0" style="34" hidden="1" customWidth="1"/>
    <col min="3849" max="3849" width="8.1796875" style="34" customWidth="1"/>
    <col min="3850" max="3850" width="2.81640625" style="34" customWidth="1"/>
    <col min="3851" max="3852" width="9.1796875" style="34"/>
    <col min="3853" max="3853" width="12.81640625" style="34" bestFit="1" customWidth="1"/>
    <col min="3854" max="4096" width="9.1796875" style="34"/>
    <col min="4097" max="4097" width="33.1796875" style="34" customWidth="1"/>
    <col min="4098" max="4098" width="21.1796875" style="34" customWidth="1"/>
    <col min="4099" max="4099" width="48.1796875" style="34" customWidth="1"/>
    <col min="4100" max="4100" width="15.81640625" style="34" customWidth="1"/>
    <col min="4101" max="4101" width="17.453125" style="34" customWidth="1"/>
    <col min="4102" max="4102" width="17.1796875" style="34" customWidth="1"/>
    <col min="4103" max="4104" width="0" style="34" hidden="1" customWidth="1"/>
    <col min="4105" max="4105" width="8.1796875" style="34" customWidth="1"/>
    <col min="4106" max="4106" width="2.81640625" style="34" customWidth="1"/>
    <col min="4107" max="4108" width="9.1796875" style="34"/>
    <col min="4109" max="4109" width="12.81640625" style="34" bestFit="1" customWidth="1"/>
    <col min="4110" max="4352" width="9.1796875" style="34"/>
    <col min="4353" max="4353" width="33.1796875" style="34" customWidth="1"/>
    <col min="4354" max="4354" width="21.1796875" style="34" customWidth="1"/>
    <col min="4355" max="4355" width="48.1796875" style="34" customWidth="1"/>
    <col min="4356" max="4356" width="15.81640625" style="34" customWidth="1"/>
    <col min="4357" max="4357" width="17.453125" style="34" customWidth="1"/>
    <col min="4358" max="4358" width="17.1796875" style="34" customWidth="1"/>
    <col min="4359" max="4360" width="0" style="34" hidden="1" customWidth="1"/>
    <col min="4361" max="4361" width="8.1796875" style="34" customWidth="1"/>
    <col min="4362" max="4362" width="2.81640625" style="34" customWidth="1"/>
    <col min="4363" max="4364" width="9.1796875" style="34"/>
    <col min="4365" max="4365" width="12.81640625" style="34" bestFit="1" customWidth="1"/>
    <col min="4366" max="4608" width="9.1796875" style="34"/>
    <col min="4609" max="4609" width="33.1796875" style="34" customWidth="1"/>
    <col min="4610" max="4610" width="21.1796875" style="34" customWidth="1"/>
    <col min="4611" max="4611" width="48.1796875" style="34" customWidth="1"/>
    <col min="4612" max="4612" width="15.81640625" style="34" customWidth="1"/>
    <col min="4613" max="4613" width="17.453125" style="34" customWidth="1"/>
    <col min="4614" max="4614" width="17.1796875" style="34" customWidth="1"/>
    <col min="4615" max="4616" width="0" style="34" hidden="1" customWidth="1"/>
    <col min="4617" max="4617" width="8.1796875" style="34" customWidth="1"/>
    <col min="4618" max="4618" width="2.81640625" style="34" customWidth="1"/>
    <col min="4619" max="4620" width="9.1796875" style="34"/>
    <col min="4621" max="4621" width="12.81640625" style="34" bestFit="1" customWidth="1"/>
    <col min="4622" max="4864" width="9.1796875" style="34"/>
    <col min="4865" max="4865" width="33.1796875" style="34" customWidth="1"/>
    <col min="4866" max="4866" width="21.1796875" style="34" customWidth="1"/>
    <col min="4867" max="4867" width="48.1796875" style="34" customWidth="1"/>
    <col min="4868" max="4868" width="15.81640625" style="34" customWidth="1"/>
    <col min="4869" max="4869" width="17.453125" style="34" customWidth="1"/>
    <col min="4870" max="4870" width="17.1796875" style="34" customWidth="1"/>
    <col min="4871" max="4872" width="0" style="34" hidden="1" customWidth="1"/>
    <col min="4873" max="4873" width="8.1796875" style="34" customWidth="1"/>
    <col min="4874" max="4874" width="2.81640625" style="34" customWidth="1"/>
    <col min="4875" max="4876" width="9.1796875" style="34"/>
    <col min="4877" max="4877" width="12.81640625" style="34" bestFit="1" customWidth="1"/>
    <col min="4878" max="5120" width="9.1796875" style="34"/>
    <col min="5121" max="5121" width="33.1796875" style="34" customWidth="1"/>
    <col min="5122" max="5122" width="21.1796875" style="34" customWidth="1"/>
    <col min="5123" max="5123" width="48.1796875" style="34" customWidth="1"/>
    <col min="5124" max="5124" width="15.81640625" style="34" customWidth="1"/>
    <col min="5125" max="5125" width="17.453125" style="34" customWidth="1"/>
    <col min="5126" max="5126" width="17.1796875" style="34" customWidth="1"/>
    <col min="5127" max="5128" width="0" style="34" hidden="1" customWidth="1"/>
    <col min="5129" max="5129" width="8.1796875" style="34" customWidth="1"/>
    <col min="5130" max="5130" width="2.81640625" style="34" customWidth="1"/>
    <col min="5131" max="5132" width="9.1796875" style="34"/>
    <col min="5133" max="5133" width="12.81640625" style="34" bestFit="1" customWidth="1"/>
    <col min="5134" max="5376" width="9.1796875" style="34"/>
    <col min="5377" max="5377" width="33.1796875" style="34" customWidth="1"/>
    <col min="5378" max="5378" width="21.1796875" style="34" customWidth="1"/>
    <col min="5379" max="5379" width="48.1796875" style="34" customWidth="1"/>
    <col min="5380" max="5380" width="15.81640625" style="34" customWidth="1"/>
    <col min="5381" max="5381" width="17.453125" style="34" customWidth="1"/>
    <col min="5382" max="5382" width="17.1796875" style="34" customWidth="1"/>
    <col min="5383" max="5384" width="0" style="34" hidden="1" customWidth="1"/>
    <col min="5385" max="5385" width="8.1796875" style="34" customWidth="1"/>
    <col min="5386" max="5386" width="2.81640625" style="34" customWidth="1"/>
    <col min="5387" max="5388" width="9.1796875" style="34"/>
    <col min="5389" max="5389" width="12.81640625" style="34" bestFit="1" customWidth="1"/>
    <col min="5390" max="5632" width="9.1796875" style="34"/>
    <col min="5633" max="5633" width="33.1796875" style="34" customWidth="1"/>
    <col min="5634" max="5634" width="21.1796875" style="34" customWidth="1"/>
    <col min="5635" max="5635" width="48.1796875" style="34" customWidth="1"/>
    <col min="5636" max="5636" width="15.81640625" style="34" customWidth="1"/>
    <col min="5637" max="5637" width="17.453125" style="34" customWidth="1"/>
    <col min="5638" max="5638" width="17.1796875" style="34" customWidth="1"/>
    <col min="5639" max="5640" width="0" style="34" hidden="1" customWidth="1"/>
    <col min="5641" max="5641" width="8.1796875" style="34" customWidth="1"/>
    <col min="5642" max="5642" width="2.81640625" style="34" customWidth="1"/>
    <col min="5643" max="5644" width="9.1796875" style="34"/>
    <col min="5645" max="5645" width="12.81640625" style="34" bestFit="1" customWidth="1"/>
    <col min="5646" max="5888" width="9.1796875" style="34"/>
    <col min="5889" max="5889" width="33.1796875" style="34" customWidth="1"/>
    <col min="5890" max="5890" width="21.1796875" style="34" customWidth="1"/>
    <col min="5891" max="5891" width="48.1796875" style="34" customWidth="1"/>
    <col min="5892" max="5892" width="15.81640625" style="34" customWidth="1"/>
    <col min="5893" max="5893" width="17.453125" style="34" customWidth="1"/>
    <col min="5894" max="5894" width="17.1796875" style="34" customWidth="1"/>
    <col min="5895" max="5896" width="0" style="34" hidden="1" customWidth="1"/>
    <col min="5897" max="5897" width="8.1796875" style="34" customWidth="1"/>
    <col min="5898" max="5898" width="2.81640625" style="34" customWidth="1"/>
    <col min="5899" max="5900" width="9.1796875" style="34"/>
    <col min="5901" max="5901" width="12.81640625" style="34" bestFit="1" customWidth="1"/>
    <col min="5902" max="6144" width="9.1796875" style="34"/>
    <col min="6145" max="6145" width="33.1796875" style="34" customWidth="1"/>
    <col min="6146" max="6146" width="21.1796875" style="34" customWidth="1"/>
    <col min="6147" max="6147" width="48.1796875" style="34" customWidth="1"/>
    <col min="6148" max="6148" width="15.81640625" style="34" customWidth="1"/>
    <col min="6149" max="6149" width="17.453125" style="34" customWidth="1"/>
    <col min="6150" max="6150" width="17.1796875" style="34" customWidth="1"/>
    <col min="6151" max="6152" width="0" style="34" hidden="1" customWidth="1"/>
    <col min="6153" max="6153" width="8.1796875" style="34" customWidth="1"/>
    <col min="6154" max="6154" width="2.81640625" style="34" customWidth="1"/>
    <col min="6155" max="6156" width="9.1796875" style="34"/>
    <col min="6157" max="6157" width="12.81640625" style="34" bestFit="1" customWidth="1"/>
    <col min="6158" max="6400" width="9.1796875" style="34"/>
    <col min="6401" max="6401" width="33.1796875" style="34" customWidth="1"/>
    <col min="6402" max="6402" width="21.1796875" style="34" customWidth="1"/>
    <col min="6403" max="6403" width="48.1796875" style="34" customWidth="1"/>
    <col min="6404" max="6404" width="15.81640625" style="34" customWidth="1"/>
    <col min="6405" max="6405" width="17.453125" style="34" customWidth="1"/>
    <col min="6406" max="6406" width="17.1796875" style="34" customWidth="1"/>
    <col min="6407" max="6408" width="0" style="34" hidden="1" customWidth="1"/>
    <col min="6409" max="6409" width="8.1796875" style="34" customWidth="1"/>
    <col min="6410" max="6410" width="2.81640625" style="34" customWidth="1"/>
    <col min="6411" max="6412" width="9.1796875" style="34"/>
    <col min="6413" max="6413" width="12.81640625" style="34" bestFit="1" customWidth="1"/>
    <col min="6414" max="6656" width="9.1796875" style="34"/>
    <col min="6657" max="6657" width="33.1796875" style="34" customWidth="1"/>
    <col min="6658" max="6658" width="21.1796875" style="34" customWidth="1"/>
    <col min="6659" max="6659" width="48.1796875" style="34" customWidth="1"/>
    <col min="6660" max="6660" width="15.81640625" style="34" customWidth="1"/>
    <col min="6661" max="6661" width="17.453125" style="34" customWidth="1"/>
    <col min="6662" max="6662" width="17.1796875" style="34" customWidth="1"/>
    <col min="6663" max="6664" width="0" style="34" hidden="1" customWidth="1"/>
    <col min="6665" max="6665" width="8.1796875" style="34" customWidth="1"/>
    <col min="6666" max="6666" width="2.81640625" style="34" customWidth="1"/>
    <col min="6667" max="6668" width="9.1796875" style="34"/>
    <col min="6669" max="6669" width="12.81640625" style="34" bestFit="1" customWidth="1"/>
    <col min="6670" max="6912" width="9.1796875" style="34"/>
    <col min="6913" max="6913" width="33.1796875" style="34" customWidth="1"/>
    <col min="6914" max="6914" width="21.1796875" style="34" customWidth="1"/>
    <col min="6915" max="6915" width="48.1796875" style="34" customWidth="1"/>
    <col min="6916" max="6916" width="15.81640625" style="34" customWidth="1"/>
    <col min="6917" max="6917" width="17.453125" style="34" customWidth="1"/>
    <col min="6918" max="6918" width="17.1796875" style="34" customWidth="1"/>
    <col min="6919" max="6920" width="0" style="34" hidden="1" customWidth="1"/>
    <col min="6921" max="6921" width="8.1796875" style="34" customWidth="1"/>
    <col min="6922" max="6922" width="2.81640625" style="34" customWidth="1"/>
    <col min="6923" max="6924" width="9.1796875" style="34"/>
    <col min="6925" max="6925" width="12.81640625" style="34" bestFit="1" customWidth="1"/>
    <col min="6926" max="7168" width="9.1796875" style="34"/>
    <col min="7169" max="7169" width="33.1796875" style="34" customWidth="1"/>
    <col min="7170" max="7170" width="21.1796875" style="34" customWidth="1"/>
    <col min="7171" max="7171" width="48.1796875" style="34" customWidth="1"/>
    <col min="7172" max="7172" width="15.81640625" style="34" customWidth="1"/>
    <col min="7173" max="7173" width="17.453125" style="34" customWidth="1"/>
    <col min="7174" max="7174" width="17.1796875" style="34" customWidth="1"/>
    <col min="7175" max="7176" width="0" style="34" hidden="1" customWidth="1"/>
    <col min="7177" max="7177" width="8.1796875" style="34" customWidth="1"/>
    <col min="7178" max="7178" width="2.81640625" style="34" customWidth="1"/>
    <col min="7179" max="7180" width="9.1796875" style="34"/>
    <col min="7181" max="7181" width="12.81640625" style="34" bestFit="1" customWidth="1"/>
    <col min="7182" max="7424" width="9.1796875" style="34"/>
    <col min="7425" max="7425" width="33.1796875" style="34" customWidth="1"/>
    <col min="7426" max="7426" width="21.1796875" style="34" customWidth="1"/>
    <col min="7427" max="7427" width="48.1796875" style="34" customWidth="1"/>
    <col min="7428" max="7428" width="15.81640625" style="34" customWidth="1"/>
    <col min="7429" max="7429" width="17.453125" style="34" customWidth="1"/>
    <col min="7430" max="7430" width="17.1796875" style="34" customWidth="1"/>
    <col min="7431" max="7432" width="0" style="34" hidden="1" customWidth="1"/>
    <col min="7433" max="7433" width="8.1796875" style="34" customWidth="1"/>
    <col min="7434" max="7434" width="2.81640625" style="34" customWidth="1"/>
    <col min="7435" max="7436" width="9.1796875" style="34"/>
    <col min="7437" max="7437" width="12.81640625" style="34" bestFit="1" customWidth="1"/>
    <col min="7438" max="7680" width="9.1796875" style="34"/>
    <col min="7681" max="7681" width="33.1796875" style="34" customWidth="1"/>
    <col min="7682" max="7682" width="21.1796875" style="34" customWidth="1"/>
    <col min="7683" max="7683" width="48.1796875" style="34" customWidth="1"/>
    <col min="7684" max="7684" width="15.81640625" style="34" customWidth="1"/>
    <col min="7685" max="7685" width="17.453125" style="34" customWidth="1"/>
    <col min="7686" max="7686" width="17.1796875" style="34" customWidth="1"/>
    <col min="7687" max="7688" width="0" style="34" hidden="1" customWidth="1"/>
    <col min="7689" max="7689" width="8.1796875" style="34" customWidth="1"/>
    <col min="7690" max="7690" width="2.81640625" style="34" customWidth="1"/>
    <col min="7691" max="7692" width="9.1796875" style="34"/>
    <col min="7693" max="7693" width="12.81640625" style="34" bestFit="1" customWidth="1"/>
    <col min="7694" max="7936" width="9.1796875" style="34"/>
    <col min="7937" max="7937" width="33.1796875" style="34" customWidth="1"/>
    <col min="7938" max="7938" width="21.1796875" style="34" customWidth="1"/>
    <col min="7939" max="7939" width="48.1796875" style="34" customWidth="1"/>
    <col min="7940" max="7940" width="15.81640625" style="34" customWidth="1"/>
    <col min="7941" max="7941" width="17.453125" style="34" customWidth="1"/>
    <col min="7942" max="7942" width="17.1796875" style="34" customWidth="1"/>
    <col min="7943" max="7944" width="0" style="34" hidden="1" customWidth="1"/>
    <col min="7945" max="7945" width="8.1796875" style="34" customWidth="1"/>
    <col min="7946" max="7946" width="2.81640625" style="34" customWidth="1"/>
    <col min="7947" max="7948" width="9.1796875" style="34"/>
    <col min="7949" max="7949" width="12.81640625" style="34" bestFit="1" customWidth="1"/>
    <col min="7950" max="8192" width="9.1796875" style="34"/>
    <col min="8193" max="8193" width="33.1796875" style="34" customWidth="1"/>
    <col min="8194" max="8194" width="21.1796875" style="34" customWidth="1"/>
    <col min="8195" max="8195" width="48.1796875" style="34" customWidth="1"/>
    <col min="8196" max="8196" width="15.81640625" style="34" customWidth="1"/>
    <col min="8197" max="8197" width="17.453125" style="34" customWidth="1"/>
    <col min="8198" max="8198" width="17.1796875" style="34" customWidth="1"/>
    <col min="8199" max="8200" width="0" style="34" hidden="1" customWidth="1"/>
    <col min="8201" max="8201" width="8.1796875" style="34" customWidth="1"/>
    <col min="8202" max="8202" width="2.81640625" style="34" customWidth="1"/>
    <col min="8203" max="8204" width="9.1796875" style="34"/>
    <col min="8205" max="8205" width="12.81640625" style="34" bestFit="1" customWidth="1"/>
    <col min="8206" max="8448" width="9.1796875" style="34"/>
    <col min="8449" max="8449" width="33.1796875" style="34" customWidth="1"/>
    <col min="8450" max="8450" width="21.1796875" style="34" customWidth="1"/>
    <col min="8451" max="8451" width="48.1796875" style="34" customWidth="1"/>
    <col min="8452" max="8452" width="15.81640625" style="34" customWidth="1"/>
    <col min="8453" max="8453" width="17.453125" style="34" customWidth="1"/>
    <col min="8454" max="8454" width="17.1796875" style="34" customWidth="1"/>
    <col min="8455" max="8456" width="0" style="34" hidden="1" customWidth="1"/>
    <col min="8457" max="8457" width="8.1796875" style="34" customWidth="1"/>
    <col min="8458" max="8458" width="2.81640625" style="34" customWidth="1"/>
    <col min="8459" max="8460" width="9.1796875" style="34"/>
    <col min="8461" max="8461" width="12.81640625" style="34" bestFit="1" customWidth="1"/>
    <col min="8462" max="8704" width="9.1796875" style="34"/>
    <col min="8705" max="8705" width="33.1796875" style="34" customWidth="1"/>
    <col min="8706" max="8706" width="21.1796875" style="34" customWidth="1"/>
    <col min="8707" max="8707" width="48.1796875" style="34" customWidth="1"/>
    <col min="8708" max="8708" width="15.81640625" style="34" customWidth="1"/>
    <col min="8709" max="8709" width="17.453125" style="34" customWidth="1"/>
    <col min="8710" max="8710" width="17.1796875" style="34" customWidth="1"/>
    <col min="8711" max="8712" width="0" style="34" hidden="1" customWidth="1"/>
    <col min="8713" max="8713" width="8.1796875" style="34" customWidth="1"/>
    <col min="8714" max="8714" width="2.81640625" style="34" customWidth="1"/>
    <col min="8715" max="8716" width="9.1796875" style="34"/>
    <col min="8717" max="8717" width="12.81640625" style="34" bestFit="1" customWidth="1"/>
    <col min="8718" max="8960" width="9.1796875" style="34"/>
    <col min="8961" max="8961" width="33.1796875" style="34" customWidth="1"/>
    <col min="8962" max="8962" width="21.1796875" style="34" customWidth="1"/>
    <col min="8963" max="8963" width="48.1796875" style="34" customWidth="1"/>
    <col min="8964" max="8964" width="15.81640625" style="34" customWidth="1"/>
    <col min="8965" max="8965" width="17.453125" style="34" customWidth="1"/>
    <col min="8966" max="8966" width="17.1796875" style="34" customWidth="1"/>
    <col min="8967" max="8968" width="0" style="34" hidden="1" customWidth="1"/>
    <col min="8969" max="8969" width="8.1796875" style="34" customWidth="1"/>
    <col min="8970" max="8970" width="2.81640625" style="34" customWidth="1"/>
    <col min="8971" max="8972" width="9.1796875" style="34"/>
    <col min="8973" max="8973" width="12.81640625" style="34" bestFit="1" customWidth="1"/>
    <col min="8974" max="9216" width="9.1796875" style="34"/>
    <col min="9217" max="9217" width="33.1796875" style="34" customWidth="1"/>
    <col min="9218" max="9218" width="21.1796875" style="34" customWidth="1"/>
    <col min="9219" max="9219" width="48.1796875" style="34" customWidth="1"/>
    <col min="9220" max="9220" width="15.81640625" style="34" customWidth="1"/>
    <col min="9221" max="9221" width="17.453125" style="34" customWidth="1"/>
    <col min="9222" max="9222" width="17.1796875" style="34" customWidth="1"/>
    <col min="9223" max="9224" width="0" style="34" hidden="1" customWidth="1"/>
    <col min="9225" max="9225" width="8.1796875" style="34" customWidth="1"/>
    <col min="9226" max="9226" width="2.81640625" style="34" customWidth="1"/>
    <col min="9227" max="9228" width="9.1796875" style="34"/>
    <col min="9229" max="9229" width="12.81640625" style="34" bestFit="1" customWidth="1"/>
    <col min="9230" max="9472" width="9.1796875" style="34"/>
    <col min="9473" max="9473" width="33.1796875" style="34" customWidth="1"/>
    <col min="9474" max="9474" width="21.1796875" style="34" customWidth="1"/>
    <col min="9475" max="9475" width="48.1796875" style="34" customWidth="1"/>
    <col min="9476" max="9476" width="15.81640625" style="34" customWidth="1"/>
    <col min="9477" max="9477" width="17.453125" style="34" customWidth="1"/>
    <col min="9478" max="9478" width="17.1796875" style="34" customWidth="1"/>
    <col min="9479" max="9480" width="0" style="34" hidden="1" customWidth="1"/>
    <col min="9481" max="9481" width="8.1796875" style="34" customWidth="1"/>
    <col min="9482" max="9482" width="2.81640625" style="34" customWidth="1"/>
    <col min="9483" max="9484" width="9.1796875" style="34"/>
    <col min="9485" max="9485" width="12.81640625" style="34" bestFit="1" customWidth="1"/>
    <col min="9486" max="9728" width="9.1796875" style="34"/>
    <col min="9729" max="9729" width="33.1796875" style="34" customWidth="1"/>
    <col min="9730" max="9730" width="21.1796875" style="34" customWidth="1"/>
    <col min="9731" max="9731" width="48.1796875" style="34" customWidth="1"/>
    <col min="9732" max="9732" width="15.81640625" style="34" customWidth="1"/>
    <col min="9733" max="9733" width="17.453125" style="34" customWidth="1"/>
    <col min="9734" max="9734" width="17.1796875" style="34" customWidth="1"/>
    <col min="9735" max="9736" width="0" style="34" hidden="1" customWidth="1"/>
    <col min="9737" max="9737" width="8.1796875" style="34" customWidth="1"/>
    <col min="9738" max="9738" width="2.81640625" style="34" customWidth="1"/>
    <col min="9739" max="9740" width="9.1796875" style="34"/>
    <col min="9741" max="9741" width="12.81640625" style="34" bestFit="1" customWidth="1"/>
    <col min="9742" max="9984" width="9.1796875" style="34"/>
    <col min="9985" max="9985" width="33.1796875" style="34" customWidth="1"/>
    <col min="9986" max="9986" width="21.1796875" style="34" customWidth="1"/>
    <col min="9987" max="9987" width="48.1796875" style="34" customWidth="1"/>
    <col min="9988" max="9988" width="15.81640625" style="34" customWidth="1"/>
    <col min="9989" max="9989" width="17.453125" style="34" customWidth="1"/>
    <col min="9990" max="9990" width="17.1796875" style="34" customWidth="1"/>
    <col min="9991" max="9992" width="0" style="34" hidden="1" customWidth="1"/>
    <col min="9993" max="9993" width="8.1796875" style="34" customWidth="1"/>
    <col min="9994" max="9994" width="2.81640625" style="34" customWidth="1"/>
    <col min="9995" max="9996" width="9.1796875" style="34"/>
    <col min="9997" max="9997" width="12.81640625" style="34" bestFit="1" customWidth="1"/>
    <col min="9998" max="10240" width="9.1796875" style="34"/>
    <col min="10241" max="10241" width="33.1796875" style="34" customWidth="1"/>
    <col min="10242" max="10242" width="21.1796875" style="34" customWidth="1"/>
    <col min="10243" max="10243" width="48.1796875" style="34" customWidth="1"/>
    <col min="10244" max="10244" width="15.81640625" style="34" customWidth="1"/>
    <col min="10245" max="10245" width="17.453125" style="34" customWidth="1"/>
    <col min="10246" max="10246" width="17.1796875" style="34" customWidth="1"/>
    <col min="10247" max="10248" width="0" style="34" hidden="1" customWidth="1"/>
    <col min="10249" max="10249" width="8.1796875" style="34" customWidth="1"/>
    <col min="10250" max="10250" width="2.81640625" style="34" customWidth="1"/>
    <col min="10251" max="10252" width="9.1796875" style="34"/>
    <col min="10253" max="10253" width="12.81640625" style="34" bestFit="1" customWidth="1"/>
    <col min="10254" max="10496" width="9.1796875" style="34"/>
    <col min="10497" max="10497" width="33.1796875" style="34" customWidth="1"/>
    <col min="10498" max="10498" width="21.1796875" style="34" customWidth="1"/>
    <col min="10499" max="10499" width="48.1796875" style="34" customWidth="1"/>
    <col min="10500" max="10500" width="15.81640625" style="34" customWidth="1"/>
    <col min="10501" max="10501" width="17.453125" style="34" customWidth="1"/>
    <col min="10502" max="10502" width="17.1796875" style="34" customWidth="1"/>
    <col min="10503" max="10504" width="0" style="34" hidden="1" customWidth="1"/>
    <col min="10505" max="10505" width="8.1796875" style="34" customWidth="1"/>
    <col min="10506" max="10506" width="2.81640625" style="34" customWidth="1"/>
    <col min="10507" max="10508" width="9.1796875" style="34"/>
    <col min="10509" max="10509" width="12.81640625" style="34" bestFit="1" customWidth="1"/>
    <col min="10510" max="10752" width="9.1796875" style="34"/>
    <col min="10753" max="10753" width="33.1796875" style="34" customWidth="1"/>
    <col min="10754" max="10754" width="21.1796875" style="34" customWidth="1"/>
    <col min="10755" max="10755" width="48.1796875" style="34" customWidth="1"/>
    <col min="10756" max="10756" width="15.81640625" style="34" customWidth="1"/>
    <col min="10757" max="10757" width="17.453125" style="34" customWidth="1"/>
    <col min="10758" max="10758" width="17.1796875" style="34" customWidth="1"/>
    <col min="10759" max="10760" width="0" style="34" hidden="1" customWidth="1"/>
    <col min="10761" max="10761" width="8.1796875" style="34" customWidth="1"/>
    <col min="10762" max="10762" width="2.81640625" style="34" customWidth="1"/>
    <col min="10763" max="10764" width="9.1796875" style="34"/>
    <col min="10765" max="10765" width="12.81640625" style="34" bestFit="1" customWidth="1"/>
    <col min="10766" max="11008" width="9.1796875" style="34"/>
    <col min="11009" max="11009" width="33.1796875" style="34" customWidth="1"/>
    <col min="11010" max="11010" width="21.1796875" style="34" customWidth="1"/>
    <col min="11011" max="11011" width="48.1796875" style="34" customWidth="1"/>
    <col min="11012" max="11012" width="15.81640625" style="34" customWidth="1"/>
    <col min="11013" max="11013" width="17.453125" style="34" customWidth="1"/>
    <col min="11014" max="11014" width="17.1796875" style="34" customWidth="1"/>
    <col min="11015" max="11016" width="0" style="34" hidden="1" customWidth="1"/>
    <col min="11017" max="11017" width="8.1796875" style="34" customWidth="1"/>
    <col min="11018" max="11018" width="2.81640625" style="34" customWidth="1"/>
    <col min="11019" max="11020" width="9.1796875" style="34"/>
    <col min="11021" max="11021" width="12.81640625" style="34" bestFit="1" customWidth="1"/>
    <col min="11022" max="11264" width="9.1796875" style="34"/>
    <col min="11265" max="11265" width="33.1796875" style="34" customWidth="1"/>
    <col min="11266" max="11266" width="21.1796875" style="34" customWidth="1"/>
    <col min="11267" max="11267" width="48.1796875" style="34" customWidth="1"/>
    <col min="11268" max="11268" width="15.81640625" style="34" customWidth="1"/>
    <col min="11269" max="11269" width="17.453125" style="34" customWidth="1"/>
    <col min="11270" max="11270" width="17.1796875" style="34" customWidth="1"/>
    <col min="11271" max="11272" width="0" style="34" hidden="1" customWidth="1"/>
    <col min="11273" max="11273" width="8.1796875" style="34" customWidth="1"/>
    <col min="11274" max="11274" width="2.81640625" style="34" customWidth="1"/>
    <col min="11275" max="11276" width="9.1796875" style="34"/>
    <col min="11277" max="11277" width="12.81640625" style="34" bestFit="1" customWidth="1"/>
    <col min="11278" max="11520" width="9.1796875" style="34"/>
    <col min="11521" max="11521" width="33.1796875" style="34" customWidth="1"/>
    <col min="11522" max="11522" width="21.1796875" style="34" customWidth="1"/>
    <col min="11523" max="11523" width="48.1796875" style="34" customWidth="1"/>
    <col min="11524" max="11524" width="15.81640625" style="34" customWidth="1"/>
    <col min="11525" max="11525" width="17.453125" style="34" customWidth="1"/>
    <col min="11526" max="11526" width="17.1796875" style="34" customWidth="1"/>
    <col min="11527" max="11528" width="0" style="34" hidden="1" customWidth="1"/>
    <col min="11529" max="11529" width="8.1796875" style="34" customWidth="1"/>
    <col min="11530" max="11530" width="2.81640625" style="34" customWidth="1"/>
    <col min="11531" max="11532" width="9.1796875" style="34"/>
    <col min="11533" max="11533" width="12.81640625" style="34" bestFit="1" customWidth="1"/>
    <col min="11534" max="11776" width="9.1796875" style="34"/>
    <col min="11777" max="11777" width="33.1796875" style="34" customWidth="1"/>
    <col min="11778" max="11778" width="21.1796875" style="34" customWidth="1"/>
    <col min="11779" max="11779" width="48.1796875" style="34" customWidth="1"/>
    <col min="11780" max="11780" width="15.81640625" style="34" customWidth="1"/>
    <col min="11781" max="11781" width="17.453125" style="34" customWidth="1"/>
    <col min="11782" max="11782" width="17.1796875" style="34" customWidth="1"/>
    <col min="11783" max="11784" width="0" style="34" hidden="1" customWidth="1"/>
    <col min="11785" max="11785" width="8.1796875" style="34" customWidth="1"/>
    <col min="11786" max="11786" width="2.81640625" style="34" customWidth="1"/>
    <col min="11787" max="11788" width="9.1796875" style="34"/>
    <col min="11789" max="11789" width="12.81640625" style="34" bestFit="1" customWidth="1"/>
    <col min="11790" max="12032" width="9.1796875" style="34"/>
    <col min="12033" max="12033" width="33.1796875" style="34" customWidth="1"/>
    <col min="12034" max="12034" width="21.1796875" style="34" customWidth="1"/>
    <col min="12035" max="12035" width="48.1796875" style="34" customWidth="1"/>
    <col min="12036" max="12036" width="15.81640625" style="34" customWidth="1"/>
    <col min="12037" max="12037" width="17.453125" style="34" customWidth="1"/>
    <col min="12038" max="12038" width="17.1796875" style="34" customWidth="1"/>
    <col min="12039" max="12040" width="0" style="34" hidden="1" customWidth="1"/>
    <col min="12041" max="12041" width="8.1796875" style="34" customWidth="1"/>
    <col min="12042" max="12042" width="2.81640625" style="34" customWidth="1"/>
    <col min="12043" max="12044" width="9.1796875" style="34"/>
    <col min="12045" max="12045" width="12.81640625" style="34" bestFit="1" customWidth="1"/>
    <col min="12046" max="12288" width="9.1796875" style="34"/>
    <col min="12289" max="12289" width="33.1796875" style="34" customWidth="1"/>
    <col min="12290" max="12290" width="21.1796875" style="34" customWidth="1"/>
    <col min="12291" max="12291" width="48.1796875" style="34" customWidth="1"/>
    <col min="12292" max="12292" width="15.81640625" style="34" customWidth="1"/>
    <col min="12293" max="12293" width="17.453125" style="34" customWidth="1"/>
    <col min="12294" max="12294" width="17.1796875" style="34" customWidth="1"/>
    <col min="12295" max="12296" width="0" style="34" hidden="1" customWidth="1"/>
    <col min="12297" max="12297" width="8.1796875" style="34" customWidth="1"/>
    <col min="12298" max="12298" width="2.81640625" style="34" customWidth="1"/>
    <col min="12299" max="12300" width="9.1796875" style="34"/>
    <col min="12301" max="12301" width="12.81640625" style="34" bestFit="1" customWidth="1"/>
    <col min="12302" max="12544" width="9.1796875" style="34"/>
    <col min="12545" max="12545" width="33.1796875" style="34" customWidth="1"/>
    <col min="12546" max="12546" width="21.1796875" style="34" customWidth="1"/>
    <col min="12547" max="12547" width="48.1796875" style="34" customWidth="1"/>
    <col min="12548" max="12548" width="15.81640625" style="34" customWidth="1"/>
    <col min="12549" max="12549" width="17.453125" style="34" customWidth="1"/>
    <col min="12550" max="12550" width="17.1796875" style="34" customWidth="1"/>
    <col min="12551" max="12552" width="0" style="34" hidden="1" customWidth="1"/>
    <col min="12553" max="12553" width="8.1796875" style="34" customWidth="1"/>
    <col min="12554" max="12554" width="2.81640625" style="34" customWidth="1"/>
    <col min="12555" max="12556" width="9.1796875" style="34"/>
    <col min="12557" max="12557" width="12.81640625" style="34" bestFit="1" customWidth="1"/>
    <col min="12558" max="12800" width="9.1796875" style="34"/>
    <col min="12801" max="12801" width="33.1796875" style="34" customWidth="1"/>
    <col min="12802" max="12802" width="21.1796875" style="34" customWidth="1"/>
    <col min="12803" max="12803" width="48.1796875" style="34" customWidth="1"/>
    <col min="12804" max="12804" width="15.81640625" style="34" customWidth="1"/>
    <col min="12805" max="12805" width="17.453125" style="34" customWidth="1"/>
    <col min="12806" max="12806" width="17.1796875" style="34" customWidth="1"/>
    <col min="12807" max="12808" width="0" style="34" hidden="1" customWidth="1"/>
    <col min="12809" max="12809" width="8.1796875" style="34" customWidth="1"/>
    <col min="12810" max="12810" width="2.81640625" style="34" customWidth="1"/>
    <col min="12811" max="12812" width="9.1796875" style="34"/>
    <col min="12813" max="12813" width="12.81640625" style="34" bestFit="1" customWidth="1"/>
    <col min="12814" max="13056" width="9.1796875" style="34"/>
    <col min="13057" max="13057" width="33.1796875" style="34" customWidth="1"/>
    <col min="13058" max="13058" width="21.1796875" style="34" customWidth="1"/>
    <col min="13059" max="13059" width="48.1796875" style="34" customWidth="1"/>
    <col min="13060" max="13060" width="15.81640625" style="34" customWidth="1"/>
    <col min="13061" max="13061" width="17.453125" style="34" customWidth="1"/>
    <col min="13062" max="13062" width="17.1796875" style="34" customWidth="1"/>
    <col min="13063" max="13064" width="0" style="34" hidden="1" customWidth="1"/>
    <col min="13065" max="13065" width="8.1796875" style="34" customWidth="1"/>
    <col min="13066" max="13066" width="2.81640625" style="34" customWidth="1"/>
    <col min="13067" max="13068" width="9.1796875" style="34"/>
    <col min="13069" max="13069" width="12.81640625" style="34" bestFit="1" customWidth="1"/>
    <col min="13070" max="13312" width="9.1796875" style="34"/>
    <col min="13313" max="13313" width="33.1796875" style="34" customWidth="1"/>
    <col min="13314" max="13314" width="21.1796875" style="34" customWidth="1"/>
    <col min="13315" max="13315" width="48.1796875" style="34" customWidth="1"/>
    <col min="13316" max="13316" width="15.81640625" style="34" customWidth="1"/>
    <col min="13317" max="13317" width="17.453125" style="34" customWidth="1"/>
    <col min="13318" max="13318" width="17.1796875" style="34" customWidth="1"/>
    <col min="13319" max="13320" width="0" style="34" hidden="1" customWidth="1"/>
    <col min="13321" max="13321" width="8.1796875" style="34" customWidth="1"/>
    <col min="13322" max="13322" width="2.81640625" style="34" customWidth="1"/>
    <col min="13323" max="13324" width="9.1796875" style="34"/>
    <col min="13325" max="13325" width="12.81640625" style="34" bestFit="1" customWidth="1"/>
    <col min="13326" max="13568" width="9.1796875" style="34"/>
    <col min="13569" max="13569" width="33.1796875" style="34" customWidth="1"/>
    <col min="13570" max="13570" width="21.1796875" style="34" customWidth="1"/>
    <col min="13571" max="13571" width="48.1796875" style="34" customWidth="1"/>
    <col min="13572" max="13572" width="15.81640625" style="34" customWidth="1"/>
    <col min="13573" max="13573" width="17.453125" style="34" customWidth="1"/>
    <col min="13574" max="13574" width="17.1796875" style="34" customWidth="1"/>
    <col min="13575" max="13576" width="0" style="34" hidden="1" customWidth="1"/>
    <col min="13577" max="13577" width="8.1796875" style="34" customWidth="1"/>
    <col min="13578" max="13578" width="2.81640625" style="34" customWidth="1"/>
    <col min="13579" max="13580" width="9.1796875" style="34"/>
    <col min="13581" max="13581" width="12.81640625" style="34" bestFit="1" customWidth="1"/>
    <col min="13582" max="13824" width="9.1796875" style="34"/>
    <col min="13825" max="13825" width="33.1796875" style="34" customWidth="1"/>
    <col min="13826" max="13826" width="21.1796875" style="34" customWidth="1"/>
    <col min="13827" max="13827" width="48.1796875" style="34" customWidth="1"/>
    <col min="13828" max="13828" width="15.81640625" style="34" customWidth="1"/>
    <col min="13829" max="13829" width="17.453125" style="34" customWidth="1"/>
    <col min="13830" max="13830" width="17.1796875" style="34" customWidth="1"/>
    <col min="13831" max="13832" width="0" style="34" hidden="1" customWidth="1"/>
    <col min="13833" max="13833" width="8.1796875" style="34" customWidth="1"/>
    <col min="13834" max="13834" width="2.81640625" style="34" customWidth="1"/>
    <col min="13835" max="13836" width="9.1796875" style="34"/>
    <col min="13837" max="13837" width="12.81640625" style="34" bestFit="1" customWidth="1"/>
    <col min="13838" max="14080" width="9.1796875" style="34"/>
    <col min="14081" max="14081" width="33.1796875" style="34" customWidth="1"/>
    <col min="14082" max="14082" width="21.1796875" style="34" customWidth="1"/>
    <col min="14083" max="14083" width="48.1796875" style="34" customWidth="1"/>
    <col min="14084" max="14084" width="15.81640625" style="34" customWidth="1"/>
    <col min="14085" max="14085" width="17.453125" style="34" customWidth="1"/>
    <col min="14086" max="14086" width="17.1796875" style="34" customWidth="1"/>
    <col min="14087" max="14088" width="0" style="34" hidden="1" customWidth="1"/>
    <col min="14089" max="14089" width="8.1796875" style="34" customWidth="1"/>
    <col min="14090" max="14090" width="2.81640625" style="34" customWidth="1"/>
    <col min="14091" max="14092" width="9.1796875" style="34"/>
    <col min="14093" max="14093" width="12.81640625" style="34" bestFit="1" customWidth="1"/>
    <col min="14094" max="14336" width="9.1796875" style="34"/>
    <col min="14337" max="14337" width="33.1796875" style="34" customWidth="1"/>
    <col min="14338" max="14338" width="21.1796875" style="34" customWidth="1"/>
    <col min="14339" max="14339" width="48.1796875" style="34" customWidth="1"/>
    <col min="14340" max="14340" width="15.81640625" style="34" customWidth="1"/>
    <col min="14341" max="14341" width="17.453125" style="34" customWidth="1"/>
    <col min="14342" max="14342" width="17.1796875" style="34" customWidth="1"/>
    <col min="14343" max="14344" width="0" style="34" hidden="1" customWidth="1"/>
    <col min="14345" max="14345" width="8.1796875" style="34" customWidth="1"/>
    <col min="14346" max="14346" width="2.81640625" style="34" customWidth="1"/>
    <col min="14347" max="14348" width="9.1796875" style="34"/>
    <col min="14349" max="14349" width="12.81640625" style="34" bestFit="1" customWidth="1"/>
    <col min="14350" max="14592" width="9.1796875" style="34"/>
    <col min="14593" max="14593" width="33.1796875" style="34" customWidth="1"/>
    <col min="14594" max="14594" width="21.1796875" style="34" customWidth="1"/>
    <col min="14595" max="14595" width="48.1796875" style="34" customWidth="1"/>
    <col min="14596" max="14596" width="15.81640625" style="34" customWidth="1"/>
    <col min="14597" max="14597" width="17.453125" style="34" customWidth="1"/>
    <col min="14598" max="14598" width="17.1796875" style="34" customWidth="1"/>
    <col min="14599" max="14600" width="0" style="34" hidden="1" customWidth="1"/>
    <col min="14601" max="14601" width="8.1796875" style="34" customWidth="1"/>
    <col min="14602" max="14602" width="2.81640625" style="34" customWidth="1"/>
    <col min="14603" max="14604" width="9.1796875" style="34"/>
    <col min="14605" max="14605" width="12.81640625" style="34" bestFit="1" customWidth="1"/>
    <col min="14606" max="14848" width="9.1796875" style="34"/>
    <col min="14849" max="14849" width="33.1796875" style="34" customWidth="1"/>
    <col min="14850" max="14850" width="21.1796875" style="34" customWidth="1"/>
    <col min="14851" max="14851" width="48.1796875" style="34" customWidth="1"/>
    <col min="14852" max="14852" width="15.81640625" style="34" customWidth="1"/>
    <col min="14853" max="14853" width="17.453125" style="34" customWidth="1"/>
    <col min="14854" max="14854" width="17.1796875" style="34" customWidth="1"/>
    <col min="14855" max="14856" width="0" style="34" hidden="1" customWidth="1"/>
    <col min="14857" max="14857" width="8.1796875" style="34" customWidth="1"/>
    <col min="14858" max="14858" width="2.81640625" style="34" customWidth="1"/>
    <col min="14859" max="14860" width="9.1796875" style="34"/>
    <col min="14861" max="14861" width="12.81640625" style="34" bestFit="1" customWidth="1"/>
    <col min="14862" max="15104" width="9.1796875" style="34"/>
    <col min="15105" max="15105" width="33.1796875" style="34" customWidth="1"/>
    <col min="15106" max="15106" width="21.1796875" style="34" customWidth="1"/>
    <col min="15107" max="15107" width="48.1796875" style="34" customWidth="1"/>
    <col min="15108" max="15108" width="15.81640625" style="34" customWidth="1"/>
    <col min="15109" max="15109" width="17.453125" style="34" customWidth="1"/>
    <col min="15110" max="15110" width="17.1796875" style="34" customWidth="1"/>
    <col min="15111" max="15112" width="0" style="34" hidden="1" customWidth="1"/>
    <col min="15113" max="15113" width="8.1796875" style="34" customWidth="1"/>
    <col min="15114" max="15114" width="2.81640625" style="34" customWidth="1"/>
    <col min="15115" max="15116" width="9.1796875" style="34"/>
    <col min="15117" max="15117" width="12.81640625" style="34" bestFit="1" customWidth="1"/>
    <col min="15118" max="15360" width="9.1796875" style="34"/>
    <col min="15361" max="15361" width="33.1796875" style="34" customWidth="1"/>
    <col min="15362" max="15362" width="21.1796875" style="34" customWidth="1"/>
    <col min="15363" max="15363" width="48.1796875" style="34" customWidth="1"/>
    <col min="15364" max="15364" width="15.81640625" style="34" customWidth="1"/>
    <col min="15365" max="15365" width="17.453125" style="34" customWidth="1"/>
    <col min="15366" max="15366" width="17.1796875" style="34" customWidth="1"/>
    <col min="15367" max="15368" width="0" style="34" hidden="1" customWidth="1"/>
    <col min="15369" max="15369" width="8.1796875" style="34" customWidth="1"/>
    <col min="15370" max="15370" width="2.81640625" style="34" customWidth="1"/>
    <col min="15371" max="15372" width="9.1796875" style="34"/>
    <col min="15373" max="15373" width="12.81640625" style="34" bestFit="1" customWidth="1"/>
    <col min="15374" max="15616" width="9.1796875" style="34"/>
    <col min="15617" max="15617" width="33.1796875" style="34" customWidth="1"/>
    <col min="15618" max="15618" width="21.1796875" style="34" customWidth="1"/>
    <col min="15619" max="15619" width="48.1796875" style="34" customWidth="1"/>
    <col min="15620" max="15620" width="15.81640625" style="34" customWidth="1"/>
    <col min="15621" max="15621" width="17.453125" style="34" customWidth="1"/>
    <col min="15622" max="15622" width="17.1796875" style="34" customWidth="1"/>
    <col min="15623" max="15624" width="0" style="34" hidden="1" customWidth="1"/>
    <col min="15625" max="15625" width="8.1796875" style="34" customWidth="1"/>
    <col min="15626" max="15626" width="2.81640625" style="34" customWidth="1"/>
    <col min="15627" max="15628" width="9.1796875" style="34"/>
    <col min="15629" max="15629" width="12.81640625" style="34" bestFit="1" customWidth="1"/>
    <col min="15630" max="15872" width="9.1796875" style="34"/>
    <col min="15873" max="15873" width="33.1796875" style="34" customWidth="1"/>
    <col min="15874" max="15874" width="21.1796875" style="34" customWidth="1"/>
    <col min="15875" max="15875" width="48.1796875" style="34" customWidth="1"/>
    <col min="15876" max="15876" width="15.81640625" style="34" customWidth="1"/>
    <col min="15877" max="15877" width="17.453125" style="34" customWidth="1"/>
    <col min="15878" max="15878" width="17.1796875" style="34" customWidth="1"/>
    <col min="15879" max="15880" width="0" style="34" hidden="1" customWidth="1"/>
    <col min="15881" max="15881" width="8.1796875" style="34" customWidth="1"/>
    <col min="15882" max="15882" width="2.81640625" style="34" customWidth="1"/>
    <col min="15883" max="15884" width="9.1796875" style="34"/>
    <col min="15885" max="15885" width="12.81640625" style="34" bestFit="1" customWidth="1"/>
    <col min="15886" max="16128" width="9.1796875" style="34"/>
    <col min="16129" max="16129" width="33.1796875" style="34" customWidth="1"/>
    <col min="16130" max="16130" width="21.1796875" style="34" customWidth="1"/>
    <col min="16131" max="16131" width="48.1796875" style="34" customWidth="1"/>
    <col min="16132" max="16132" width="15.81640625" style="34" customWidth="1"/>
    <col min="16133" max="16133" width="17.453125" style="34" customWidth="1"/>
    <col min="16134" max="16134" width="17.1796875" style="34" customWidth="1"/>
    <col min="16135" max="16136" width="0" style="34" hidden="1" customWidth="1"/>
    <col min="16137" max="16137" width="8.1796875" style="34" customWidth="1"/>
    <col min="16138" max="16138" width="2.81640625" style="34" customWidth="1"/>
    <col min="16139" max="16140" width="9.1796875" style="34"/>
    <col min="16141" max="16141" width="12.81640625" style="34" bestFit="1" customWidth="1"/>
    <col min="16142" max="16384" width="9.1796875" style="34"/>
  </cols>
  <sheetData>
    <row r="1" spans="1:13" ht="31">
      <c r="A1" s="141" t="s">
        <v>14</v>
      </c>
      <c r="B1" s="141"/>
      <c r="C1" s="141"/>
      <c r="D1" s="141"/>
      <c r="E1" s="141"/>
      <c r="F1" s="141"/>
      <c r="G1" s="141"/>
      <c r="H1" s="141"/>
      <c r="I1" s="141"/>
    </row>
    <row r="2" spans="1:13" ht="19" customHeight="1">
      <c r="A2" s="142" t="s">
        <v>15</v>
      </c>
      <c r="B2" s="143"/>
      <c r="C2" s="144" t="s">
        <v>16</v>
      </c>
      <c r="D2" s="144"/>
      <c r="E2" s="144"/>
      <c r="F2" s="144"/>
      <c r="H2" s="36"/>
      <c r="I2" s="37"/>
    </row>
    <row r="3" spans="1:13" ht="16.5" customHeight="1">
      <c r="A3" s="142" t="s">
        <v>17</v>
      </c>
      <c r="B3" s="143"/>
      <c r="C3" s="145"/>
      <c r="D3" s="145"/>
      <c r="E3" s="145"/>
      <c r="F3" s="145"/>
      <c r="H3" s="36"/>
      <c r="I3" s="146" t="s">
        <v>18</v>
      </c>
    </row>
    <row r="4" spans="1:13" ht="19.5" customHeight="1">
      <c r="A4" s="142" t="s">
        <v>19</v>
      </c>
      <c r="B4" s="143"/>
      <c r="C4" s="145"/>
      <c r="D4" s="145"/>
      <c r="E4" s="145"/>
      <c r="F4" s="145"/>
      <c r="H4" s="36"/>
      <c r="I4" s="147"/>
    </row>
    <row r="5" spans="1:13" ht="18.5">
      <c r="A5" s="148" t="s">
        <v>20</v>
      </c>
      <c r="B5" s="148"/>
      <c r="C5" s="149" t="s">
        <v>21</v>
      </c>
      <c r="D5" s="150"/>
      <c r="E5" s="150"/>
      <c r="F5" s="150"/>
      <c r="G5" s="38"/>
      <c r="H5" s="39"/>
      <c r="I5" s="147"/>
    </row>
    <row r="6" spans="1:13" ht="22.75" customHeight="1">
      <c r="A6" s="151" t="s">
        <v>22</v>
      </c>
      <c r="B6" s="152"/>
      <c r="C6" s="152"/>
      <c r="D6" s="152"/>
      <c r="E6" s="152"/>
      <c r="F6" s="152"/>
      <c r="G6" s="152"/>
      <c r="H6" s="153"/>
      <c r="I6" s="147"/>
    </row>
    <row r="7" spans="1:13" ht="66" customHeight="1">
      <c r="A7" s="40" t="s">
        <v>23</v>
      </c>
      <c r="B7" s="41" t="s">
        <v>24</v>
      </c>
      <c r="C7" s="42" t="s">
        <v>25</v>
      </c>
      <c r="D7" s="40" t="s">
        <v>26</v>
      </c>
      <c r="E7" s="40" t="s">
        <v>27</v>
      </c>
      <c r="F7" s="41" t="s">
        <v>28</v>
      </c>
      <c r="G7" s="38"/>
      <c r="H7" s="43"/>
      <c r="I7" s="147"/>
      <c r="K7" s="44"/>
      <c r="L7" s="44"/>
      <c r="M7" s="44"/>
    </row>
    <row r="8" spans="1:13" ht="20.25" customHeight="1">
      <c r="A8" s="75"/>
      <c r="B8" s="76"/>
      <c r="C8" s="45">
        <v>60</v>
      </c>
      <c r="D8" s="77"/>
      <c r="E8" s="77"/>
      <c r="F8" s="46">
        <f>+(D8/C8)*B8*E8%</f>
        <v>0</v>
      </c>
      <c r="G8" s="38"/>
      <c r="H8" s="43"/>
      <c r="I8" s="147"/>
      <c r="L8" s="47"/>
      <c r="M8" s="47"/>
    </row>
    <row r="9" spans="1:13" ht="20.25" customHeight="1">
      <c r="A9" s="75"/>
      <c r="B9" s="76"/>
      <c r="C9" s="45">
        <v>60</v>
      </c>
      <c r="D9" s="77"/>
      <c r="E9" s="77"/>
      <c r="F9" s="46">
        <f>+(D9/C9)*B9*E9%</f>
        <v>0</v>
      </c>
      <c r="G9" s="38"/>
      <c r="H9" s="43"/>
      <c r="I9" s="147"/>
      <c r="L9" s="47"/>
      <c r="M9" s="47"/>
    </row>
    <row r="10" spans="1:13" ht="23.25" customHeight="1">
      <c r="A10" s="75"/>
      <c r="B10" s="76"/>
      <c r="C10" s="45">
        <v>60</v>
      </c>
      <c r="D10" s="77"/>
      <c r="E10" s="77"/>
      <c r="F10" s="46">
        <f>+(D10/C10)*B10*E10%</f>
        <v>0</v>
      </c>
      <c r="G10" s="38"/>
      <c r="H10" s="43"/>
      <c r="I10" s="147"/>
      <c r="M10" s="47"/>
    </row>
    <row r="11" spans="1:13" ht="23.25" customHeight="1">
      <c r="A11" s="75"/>
      <c r="B11" s="76"/>
      <c r="C11" s="45">
        <v>60</v>
      </c>
      <c r="D11" s="77"/>
      <c r="E11" s="77"/>
      <c r="F11" s="46">
        <f>+(D11/C11)*B11*E11%</f>
        <v>0</v>
      </c>
      <c r="G11" s="38"/>
      <c r="H11" s="43"/>
      <c r="I11" s="147"/>
      <c r="M11" s="47"/>
    </row>
    <row r="12" spans="1:13" ht="22.75" customHeight="1">
      <c r="A12" s="48"/>
      <c r="B12" s="49"/>
      <c r="C12" s="50" t="s">
        <v>29</v>
      </c>
      <c r="D12" s="50"/>
      <c r="E12" s="50"/>
      <c r="F12" s="51">
        <f>SUM(F8:F11)</f>
        <v>0</v>
      </c>
      <c r="G12" s="38"/>
      <c r="H12" s="43"/>
      <c r="I12" s="147"/>
    </row>
    <row r="13" spans="1:13" ht="24" customHeight="1">
      <c r="A13" s="75"/>
      <c r="B13" s="78"/>
      <c r="C13" s="45">
        <v>36</v>
      </c>
      <c r="D13" s="77"/>
      <c r="E13" s="77"/>
      <c r="F13" s="46">
        <f>+(D13/C13)*B13*E13%</f>
        <v>0</v>
      </c>
      <c r="G13" s="38"/>
      <c r="H13" s="43"/>
      <c r="I13" s="147"/>
    </row>
    <row r="14" spans="1:13" ht="24" customHeight="1">
      <c r="A14" s="75"/>
      <c r="B14" s="78"/>
      <c r="C14" s="45">
        <v>36</v>
      </c>
      <c r="D14" s="77"/>
      <c r="E14" s="77"/>
      <c r="F14" s="46">
        <f>+(D14/C14)*B14*E14%</f>
        <v>0</v>
      </c>
      <c r="G14" s="38"/>
      <c r="H14" s="43"/>
      <c r="I14" s="147"/>
    </row>
    <row r="15" spans="1:13" ht="24" customHeight="1">
      <c r="A15" s="75"/>
      <c r="B15" s="78"/>
      <c r="C15" s="45">
        <v>36</v>
      </c>
      <c r="D15" s="77"/>
      <c r="E15" s="77"/>
      <c r="F15" s="46">
        <f>+(D15/C15)*B15*E15%</f>
        <v>0</v>
      </c>
      <c r="G15" s="38"/>
      <c r="H15" s="43"/>
      <c r="I15" s="147"/>
    </row>
    <row r="16" spans="1:13" ht="24" customHeight="1">
      <c r="A16" s="75"/>
      <c r="B16" s="78"/>
      <c r="C16" s="45">
        <v>36</v>
      </c>
      <c r="D16" s="77"/>
      <c r="E16" s="77"/>
      <c r="F16" s="46">
        <f>+(D16/C16)*B16*E16%</f>
        <v>0</v>
      </c>
      <c r="G16" s="38"/>
      <c r="H16" s="43"/>
      <c r="I16" s="147"/>
    </row>
    <row r="17" spans="1:9" ht="24.75" customHeight="1">
      <c r="A17" s="48"/>
      <c r="B17" s="49"/>
      <c r="C17" s="50" t="s">
        <v>30</v>
      </c>
      <c r="D17" s="50"/>
      <c r="E17" s="50"/>
      <c r="F17" s="51">
        <f>SUM(F13:F16)</f>
        <v>0</v>
      </c>
      <c r="G17" s="38"/>
      <c r="H17" s="43"/>
      <c r="I17" s="147"/>
    </row>
    <row r="18" spans="1:9" ht="28.5" customHeight="1">
      <c r="A18" s="52" t="s">
        <v>31</v>
      </c>
      <c r="B18" s="53">
        <f>SUM(B8:B17)</f>
        <v>0</v>
      </c>
      <c r="C18" s="54"/>
      <c r="D18" s="55"/>
      <c r="E18" s="55"/>
      <c r="F18" s="56">
        <f>F12+F17</f>
        <v>0</v>
      </c>
      <c r="G18" s="38"/>
      <c r="H18" s="43"/>
      <c r="I18" s="147"/>
    </row>
    <row r="19" spans="1:9" ht="28.5" customHeight="1">
      <c r="A19" s="52" t="s">
        <v>32</v>
      </c>
      <c r="B19" s="53"/>
      <c r="C19" s="54"/>
      <c r="D19" s="55"/>
      <c r="E19" s="55"/>
      <c r="F19" s="79"/>
      <c r="I19" s="147"/>
    </row>
    <row r="20" spans="1:9" ht="28.5" customHeight="1">
      <c r="A20" s="52" t="s">
        <v>33</v>
      </c>
      <c r="B20" s="53"/>
      <c r="C20" s="54"/>
      <c r="D20" s="55"/>
      <c r="E20" s="55"/>
      <c r="F20" s="79"/>
      <c r="I20" s="147"/>
    </row>
    <row r="21" spans="1:9" ht="28.5" customHeight="1">
      <c r="A21" s="52" t="s">
        <v>34</v>
      </c>
      <c r="B21" s="53"/>
      <c r="C21" s="54"/>
      <c r="D21" s="55"/>
      <c r="E21" s="55"/>
      <c r="F21" s="79"/>
      <c r="I21" s="147"/>
    </row>
    <row r="22" spans="1:9">
      <c r="A22" s="57"/>
      <c r="I22" s="147"/>
    </row>
    <row r="23" spans="1:9" ht="24.75" customHeight="1">
      <c r="A23" s="35" t="s">
        <v>35</v>
      </c>
      <c r="B23" s="154" t="s">
        <v>36</v>
      </c>
      <c r="C23" s="155"/>
      <c r="D23" s="156" t="s">
        <v>69</v>
      </c>
      <c r="E23" s="156"/>
      <c r="F23" s="58">
        <f>B18-F18</f>
        <v>0</v>
      </c>
      <c r="I23" s="147"/>
    </row>
    <row r="24" spans="1:9">
      <c r="A24" s="35"/>
      <c r="I24" s="147"/>
    </row>
    <row r="25" spans="1:9">
      <c r="A25" s="157" t="s">
        <v>66</v>
      </c>
      <c r="B25" s="158"/>
      <c r="C25" s="158"/>
      <c r="D25" s="158"/>
      <c r="E25" s="158"/>
      <c r="F25" s="158"/>
      <c r="I25" s="147"/>
    </row>
    <row r="26" spans="1:9">
      <c r="A26" s="157"/>
      <c r="B26" s="158"/>
      <c r="C26" s="158"/>
      <c r="D26" s="158"/>
      <c r="E26" s="158"/>
      <c r="F26" s="158"/>
      <c r="I26" s="147"/>
    </row>
    <row r="27" spans="1:9">
      <c r="A27" s="159" t="s">
        <v>37</v>
      </c>
      <c r="B27" s="160"/>
      <c r="C27" s="160"/>
      <c r="D27" s="160"/>
      <c r="E27" s="160"/>
      <c r="F27" s="160"/>
      <c r="I27" s="147"/>
    </row>
  </sheetData>
  <mergeCells count="15">
    <mergeCell ref="A1:I1"/>
    <mergeCell ref="A2:B2"/>
    <mergeCell ref="C2:F2"/>
    <mergeCell ref="A3:B3"/>
    <mergeCell ref="C3:F3"/>
    <mergeCell ref="I3:I27"/>
    <mergeCell ref="A4:B4"/>
    <mergeCell ref="C4:F4"/>
    <mergeCell ref="A5:B5"/>
    <mergeCell ref="C5:F5"/>
    <mergeCell ref="A6:H6"/>
    <mergeCell ref="B23:C23"/>
    <mergeCell ref="D23:E23"/>
    <mergeCell ref="A25:F26"/>
    <mergeCell ref="A27:F27"/>
  </mergeCells>
  <printOptions gridLines="1" gridLinesSet="0"/>
  <pageMargins left="0.26" right="0.21000000000000002" top="0.52" bottom="0.3" header="0.5" footer="0.5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4BC9-9A5E-4B0F-B9BF-ED37AF173FE4}">
  <sheetPr>
    <tabColor rgb="FFC00000"/>
  </sheetPr>
  <dimension ref="C3:G23"/>
  <sheetViews>
    <sheetView topLeftCell="A21" workbookViewId="0">
      <selection activeCell="D22" sqref="D22"/>
    </sheetView>
  </sheetViews>
  <sheetFormatPr defaultColWidth="8.81640625" defaultRowHeight="14.5"/>
  <cols>
    <col min="1" max="2" width="8.81640625" style="10"/>
    <col min="3" max="3" width="22.81640625" style="10" customWidth="1"/>
    <col min="4" max="4" width="31.453125" style="10" customWidth="1"/>
    <col min="5" max="5" width="21.81640625" style="10" customWidth="1"/>
    <col min="6" max="16384" width="8.81640625" style="10"/>
  </cols>
  <sheetData>
    <row r="3" spans="3:7" ht="30" customHeight="1">
      <c r="C3" s="161" t="s">
        <v>38</v>
      </c>
      <c r="D3" s="161"/>
      <c r="E3" s="161"/>
    </row>
    <row r="4" spans="3:7" ht="27" customHeight="1">
      <c r="C4" s="59" t="s">
        <v>39</v>
      </c>
      <c r="D4" s="59" t="s">
        <v>40</v>
      </c>
      <c r="E4" s="87">
        <f>BudgetTotale!F21</f>
        <v>0</v>
      </c>
    </row>
    <row r="5" spans="3:7" ht="6" customHeight="1">
      <c r="C5" s="60"/>
      <c r="D5" s="60"/>
      <c r="E5" s="88"/>
    </row>
    <row r="6" spans="3:7" ht="27" customHeight="1">
      <c r="C6" s="59" t="s">
        <v>41</v>
      </c>
      <c r="D6" s="61" t="s">
        <v>42</v>
      </c>
      <c r="E6" s="87">
        <f>BudgetTotale!F12</f>
        <v>0</v>
      </c>
    </row>
    <row r="7" spans="3:7" ht="27" customHeight="1">
      <c r="C7" s="62"/>
      <c r="D7" s="61" t="s">
        <v>43</v>
      </c>
      <c r="E7" s="87">
        <f>BudgetTotale!F14</f>
        <v>0</v>
      </c>
    </row>
    <row r="8" spans="3:7" ht="27" customHeight="1">
      <c r="C8" s="63"/>
      <c r="D8" s="64" t="s">
        <v>44</v>
      </c>
      <c r="E8" s="89">
        <f>BudgetTotale!F15</f>
        <v>0</v>
      </c>
    </row>
    <row r="9" spans="3:7" ht="27" customHeight="1">
      <c r="C9" s="63"/>
      <c r="D9" s="64" t="s">
        <v>58</v>
      </c>
      <c r="E9" s="89">
        <f>BudgetTotale!F17</f>
        <v>0</v>
      </c>
    </row>
    <row r="10" spans="3:7" ht="27" customHeight="1">
      <c r="C10" s="63"/>
      <c r="D10" s="64" t="s">
        <v>45</v>
      </c>
      <c r="E10" s="89">
        <f>BudgetTotale!F18</f>
        <v>0</v>
      </c>
    </row>
    <row r="11" spans="3:7" ht="27" customHeight="1">
      <c r="C11" s="63" t="s">
        <v>46</v>
      </c>
      <c r="D11" s="65" t="s">
        <v>47</v>
      </c>
      <c r="E11" s="89">
        <f>E4*10%</f>
        <v>0</v>
      </c>
    </row>
    <row r="12" spans="3:7" ht="27" customHeight="1">
      <c r="C12" s="66" t="s">
        <v>48</v>
      </c>
      <c r="D12" s="67"/>
      <c r="E12" s="90">
        <f>SUM(E6:E11)</f>
        <v>0</v>
      </c>
    </row>
    <row r="13" spans="3:7" ht="27" customHeight="1">
      <c r="C13" s="162" t="s">
        <v>49</v>
      </c>
      <c r="D13" s="162"/>
      <c r="E13" s="91">
        <f>E4-E12</f>
        <v>0</v>
      </c>
    </row>
    <row r="14" spans="3:7">
      <c r="E14" s="92"/>
    </row>
    <row r="15" spans="3:7" ht="18" customHeight="1">
      <c r="C15" s="163" t="s">
        <v>50</v>
      </c>
      <c r="D15" s="163"/>
      <c r="E15" s="90">
        <f>BudgetTotale!F23</f>
        <v>0</v>
      </c>
    </row>
    <row r="16" spans="3:7" ht="21" customHeight="1">
      <c r="C16" s="164" t="s">
        <v>51</v>
      </c>
      <c r="D16" s="164"/>
      <c r="E16" s="93">
        <f>BudgetTotale!F11</f>
        <v>0</v>
      </c>
      <c r="F16" s="80" t="str">
        <f>IF(E16&gt;E15,"OK","ERRORE")</f>
        <v>ERRORE</v>
      </c>
      <c r="G16" s="92"/>
    </row>
    <row r="17" spans="3:5">
      <c r="E17" s="92"/>
    </row>
    <row r="18" spans="3:5">
      <c r="E18" s="92"/>
    </row>
    <row r="19" spans="3:5">
      <c r="C19" s="82" t="s">
        <v>63</v>
      </c>
      <c r="D19" s="68">
        <f>BudgetTotale!F16</f>
        <v>0</v>
      </c>
      <c r="E19" s="92"/>
    </row>
    <row r="20" spans="3:5">
      <c r="C20" s="62" t="s">
        <v>64</v>
      </c>
      <c r="D20" s="81">
        <f>E11</f>
        <v>0</v>
      </c>
      <c r="E20" s="92"/>
    </row>
    <row r="21" spans="3:5">
      <c r="C21" s="62" t="s">
        <v>65</v>
      </c>
      <c r="D21" s="81">
        <f>'Ammortamento UNIMI   '!F23</f>
        <v>0</v>
      </c>
      <c r="E21" s="92"/>
    </row>
    <row r="22" spans="3:5" s="85" customFormat="1" ht="29">
      <c r="C22" s="97" t="s">
        <v>68</v>
      </c>
      <c r="D22" s="84"/>
      <c r="E22" s="94"/>
    </row>
    <row r="23" spans="3:5" ht="23" customHeight="1">
      <c r="C23" s="96" t="s">
        <v>67</v>
      </c>
      <c r="D23" s="83">
        <f>D19-(D20+D21+D22)</f>
        <v>0</v>
      </c>
      <c r="E23" s="95" t="str">
        <f>IF(D23&lt;0,"ERRORE","OK")</f>
        <v>OK</v>
      </c>
    </row>
  </sheetData>
  <mergeCells count="4">
    <mergeCell ref="C3:E3"/>
    <mergeCell ref="C13:D13"/>
    <mergeCell ref="C15:D15"/>
    <mergeCell ref="C16:D16"/>
  </mergeCells>
  <conditionalFormatting sqref="E13">
    <cfRule type="cellIs" dxfId="0" priority="2" operator="lessThan">
      <formula>0</formula>
    </cfRule>
  </conditionalFormatting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BudgetTotale</vt:lpstr>
      <vt:lpstr>CostiPersonaleSTD</vt:lpstr>
      <vt:lpstr>Ammortamento UNIMI   </vt:lpstr>
      <vt:lpstr>Sostenibilità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D'Alessio</dc:creator>
  <cp:lastModifiedBy>Patrizia Amadio</cp:lastModifiedBy>
  <dcterms:created xsi:type="dcterms:W3CDTF">2018-02-06T14:29:57Z</dcterms:created>
  <dcterms:modified xsi:type="dcterms:W3CDTF">2025-06-10T07:37:00Z</dcterms:modified>
</cp:coreProperties>
</file>