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activeTab="0"/>
  </bookViews>
  <sheets>
    <sheet name="LEGENDA" sheetId="1" r:id="rId1"/>
    <sheet name="FIS_ERC " sheetId="2" r:id="rId2"/>
    <sheet name="BUDGET " sheetId="3" r:id="rId3"/>
    <sheet name="Calcolo costi personale " sheetId="4" r:id="rId4"/>
    <sheet name="attrezzature   " sheetId="5" r:id="rId5"/>
    <sheet name="calcolo dottorandi " sheetId="6" r:id="rId6"/>
  </sheets>
  <definedNames>
    <definedName name="_xlnm.Print_Area" localSheetId="3">'Calcolo costi personale '!$A$1:$U$101</definedName>
    <definedName name="_xlnm.Print_Area" localSheetId="1">'FIS_ERC '!$A$1:$J$61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</authors>
  <commentList>
    <comment ref="C20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<sst xmlns="http://schemas.openxmlformats.org/spreadsheetml/2006/main" count="341" uniqueCount="215">
  <si>
    <t>Totale voce</t>
  </si>
  <si>
    <t>Irap</t>
  </si>
  <si>
    <t>Compilare solo le caselle in GIALLO</t>
  </si>
  <si>
    <t>Ammortamenti (quota NON esponibile)</t>
  </si>
  <si>
    <t>Tot. Periodi</t>
  </si>
  <si>
    <t>TOTAL</t>
  </si>
  <si>
    <t>DIRECT COSTS</t>
  </si>
  <si>
    <t>Totale s/voce</t>
  </si>
  <si>
    <t>Senior Staff</t>
  </si>
  <si>
    <t>project duration  max  5 anni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</si>
  <si>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</si>
  <si>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</si>
  <si>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</si>
  <si>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</si>
  <si>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</si>
  <si>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</si>
  <si>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</si>
  <si>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</si>
  <si>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</si>
  <si>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</si>
  <si>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</si>
  <si>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</si>
  <si>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</si>
  <si>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</si>
  <si>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</si>
  <si>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</si>
  <si>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</si>
  <si>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</si>
  <si>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</si>
  <si>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</si>
  <si>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</si>
  <si>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</si>
  <si>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</si>
  <si>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</si>
  <si>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</si>
  <si>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</si>
  <si>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</si>
  <si>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</si>
  <si>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</si>
  <si>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</si>
  <si>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</si>
  <si>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</si>
  <si>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</si>
  <si>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</si>
  <si>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</si>
  <si>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</si>
  <si>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</si>
  <si>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</si>
  <si>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</si>
  <si>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>Additional Funding</t>
  </si>
  <si>
    <t>Topic</t>
  </si>
  <si>
    <t>Funding</t>
  </si>
  <si>
    <t>Min</t>
  </si>
  <si>
    <t>E   INDIRECT COSTS (Overheads)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</si>
  <si>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</si>
  <si>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</si>
  <si>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</si>
  <si>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</si>
  <si>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</si>
  <si>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LEGENDA</t>
  </si>
  <si>
    <t>to be enrolled</t>
  </si>
  <si>
    <t xml:space="preserve">Assunzioni  personale tecnico amministrativo  Art 19 CCNL  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</si>
  <si>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</si>
  <si>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</si>
  <si>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</si>
  <si>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</si>
  <si>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</si>
  <si>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</si>
  <si>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</si>
  <si>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</si>
  <si>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</si>
  <si>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</si>
  <si>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</si>
  <si>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</si>
  <si>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</si>
  <si>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</si>
  <si>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</si>
  <si>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</si>
  <si>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</si>
  <si>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</si>
  <si>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</si>
  <si>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 xml:space="preserve">Technical staff </t>
  </si>
  <si>
    <t>Total  Tecnhical and administrative staff</t>
  </si>
  <si>
    <t>Total Personnel to be enrolled</t>
  </si>
  <si>
    <t>Totale effort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</si>
  <si>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</si>
  <si>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</si>
  <si>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</si>
  <si>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</si>
  <si>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</si>
  <si>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</si>
  <si>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</si>
  <si>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</si>
  <si>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</si>
  <si>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</si>
  <si>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</si>
  <si>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</si>
  <si>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</si>
  <si>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</si>
  <si>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</si>
  <si>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Post doc  RTD di tipo A</t>
  </si>
  <si>
    <t>Total Post Docs</t>
  </si>
  <si>
    <t>Post docs   ( Staff member)</t>
  </si>
  <si>
    <t>Dottorati scientifici</t>
  </si>
  <si>
    <t>a) borsa di studio</t>
  </si>
  <si>
    <t xml:space="preserve">b) contributo INPS </t>
  </si>
  <si>
    <t>c) altri contributi **</t>
  </si>
  <si>
    <t xml:space="preserve">d) budget di ricerca </t>
  </si>
  <si>
    <t>Totale annuale</t>
  </si>
  <si>
    <t>quota annuale</t>
  </si>
  <si>
    <t>Non rendicontabile</t>
  </si>
  <si>
    <t>1° anno</t>
  </si>
  <si>
    <t>2° anno</t>
  </si>
  <si>
    <t>3° anno</t>
  </si>
  <si>
    <t>Totale  generale</t>
  </si>
  <si>
    <t>Dottorati umanistici</t>
  </si>
  <si>
    <t xml:space="preserve">c) altri contributi ** </t>
  </si>
  <si>
    <t>https://work.unimi.it/rlavoro/retribuzioni/2076.htm</t>
  </si>
  <si>
    <t>sotto la voce  "Tabelle stipendiali"</t>
  </si>
  <si>
    <t>Piano finanziario</t>
  </si>
  <si>
    <t>Principal Investigator</t>
  </si>
  <si>
    <t>2020/2021</t>
  </si>
  <si>
    <t>2021/2022</t>
  </si>
  <si>
    <t>2022/2023</t>
  </si>
  <si>
    <r>
      <t>Totale generale €  70.544,57</t>
    </r>
  </si>
  <si>
    <r>
      <t>Totale generale                                                                                                               €  68.220,53</t>
    </r>
  </si>
  <si>
    <t>mesi sul progetto</t>
  </si>
  <si>
    <t>Rendicontabile</t>
  </si>
  <si>
    <t>differenza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</si>
  <si>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</si>
  <si>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</si>
  <si>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t>Dati aggiornati febbraio 2021</t>
  </si>
  <si>
    <t>Totali riportati in automatico nella sheet HE_ERC nel riquadro della situazione di cassa</t>
  </si>
  <si>
    <t>SITUAZIONE DI CASSA</t>
  </si>
  <si>
    <t>Spese da sostenere ma da non rendicontare:</t>
  </si>
  <si>
    <t>Totale spese da sostenere e non rendicontare</t>
  </si>
  <si>
    <t xml:space="preserve">COMPILAZIONE OBBLIGATORIA </t>
  </si>
  <si>
    <r>
      <rPr>
        <b/>
        <sz val="18"/>
        <color indexed="60"/>
        <rFont val="Arial"/>
        <family val="2"/>
      </rPr>
      <t>**</t>
    </r>
    <r>
      <rPr>
        <b/>
        <sz val="8"/>
        <color indexed="60"/>
        <rFont val="Arial"/>
        <family val="2"/>
      </rPr>
      <t xml:space="preserve">Max </t>
    </r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</si>
  <si>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</si>
  <si>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</si>
  <si>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FONDO ITALIANO PER LA SCIENZA_ ERC   "STARTING GRANT"</t>
  </si>
  <si>
    <r>
      <t>PER LA COSTRUZIONE DEL BUDGET  COMPILARE LA SHEET "</t>
    </r>
    <r>
      <rPr>
        <b/>
        <sz val="12"/>
        <rFont val="Arial Black"/>
        <family val="2"/>
      </rPr>
      <t>FIS_</t>
    </r>
    <r>
      <rPr>
        <sz val="12"/>
        <rFont val="Arial Black"/>
        <family val="2"/>
      </rPr>
      <t>ERC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>SOLO I CAMPI IN GIALLO)</t>
    </r>
    <r>
      <rPr>
        <b/>
        <sz val="10"/>
        <color indexed="56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(La compilazione di questa sheet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delle sheet  "</t>
    </r>
    <r>
      <rPr>
        <b/>
        <sz val="10"/>
        <rFont val="Arial"/>
        <family val="2"/>
      </rPr>
      <t>BUDGET"</t>
    </r>
    <r>
      <rPr>
        <sz val="10"/>
        <rFont val="Arial"/>
        <family val="2"/>
      </rPr>
      <t xml:space="preserve"> </t>
    </r>
  </si>
  <si>
    <r>
      <t xml:space="preserve"> Per  la voce "Attrezzature " compilare la sheet "</t>
    </r>
    <r>
      <rPr>
        <b/>
        <sz val="12"/>
        <rFont val="Arial"/>
        <family val="2"/>
      </rPr>
      <t>attrezzature</t>
    </r>
    <r>
      <rPr>
        <b/>
        <sz val="12"/>
        <rFont val="Bodoni MT Black"/>
        <family val="1"/>
      </rPr>
      <t>"</t>
    </r>
    <r>
      <rPr>
        <b/>
        <sz val="14"/>
        <rFont val="Bodoni MT Black"/>
        <family val="1"/>
      </rPr>
      <t xml:space="preserve">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</si>
  <si>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>% di tempo di lavoro che il PI deve dedicare al progetto durante il periodo della sovvenzione</t>
  </si>
  <si>
    <t>Acronimo</t>
  </si>
  <si>
    <t>**durata del progetto (MAX 60 mesi)</t>
  </si>
  <si>
    <t>Titolo</t>
  </si>
  <si>
    <t>Host Institution:</t>
  </si>
  <si>
    <t>PI_ Principal Investigator da arruolare</t>
  </si>
  <si>
    <t xml:space="preserve"> RTD A e assegnisti di ricerca</t>
  </si>
  <si>
    <t xml:space="preserve"> PHD </t>
  </si>
  <si>
    <t>più</t>
  </si>
  <si>
    <t>PAGAMENTI ALL'ESTERO</t>
  </si>
  <si>
    <t>A.PERSONALE</t>
  </si>
  <si>
    <t>Postdoc</t>
  </si>
  <si>
    <t>PhD Students</t>
  </si>
  <si>
    <t>Altro personale di supporto tecnico</t>
  </si>
  <si>
    <t>A. Costi di personale</t>
  </si>
  <si>
    <t>4° anno</t>
  </si>
  <si>
    <t>5° anno</t>
  </si>
  <si>
    <t xml:space="preserve">Totali </t>
  </si>
  <si>
    <t>Researcher   (PI)    RTD A/ADR</t>
  </si>
  <si>
    <t xml:space="preserve">Technical staff     </t>
  </si>
  <si>
    <t xml:space="preserve">Other personnel </t>
  </si>
  <si>
    <t>totale (altro personale di supporto tecncico)</t>
  </si>
  <si>
    <r>
      <t>Altre figure (</t>
    </r>
    <r>
      <rPr>
        <i/>
        <sz val="10"/>
        <rFont val="Arial"/>
        <family val="2"/>
      </rPr>
      <t xml:space="preserve"> specificare…………...</t>
    </r>
    <r>
      <rPr>
        <sz val="10"/>
        <rFont val="Arial"/>
        <family val="2"/>
      </rPr>
      <t xml:space="preserve">)  </t>
    </r>
  </si>
  <si>
    <t>A. Totale Costi del Personale</t>
  </si>
  <si>
    <t>B.  Strumenti e Attrezzature</t>
  </si>
  <si>
    <t xml:space="preserve">FIS_ERC </t>
  </si>
  <si>
    <r>
      <t>Calcolo costi di ammortamento per ATTREZZATURE, STRUMENTAZIONI</t>
    </r>
    <r>
      <rPr>
        <b/>
        <sz val="10"/>
        <color indexed="60"/>
        <rFont val="Arial"/>
        <family val="2"/>
      </rPr>
      <t xml:space="preserve"> </t>
    </r>
    <r>
      <rPr>
        <b/>
        <u val="single"/>
        <sz val="14"/>
        <color indexed="60"/>
        <rFont val="Arial"/>
        <family val="2"/>
      </rPr>
      <t>di nuovo acquisto</t>
    </r>
  </si>
  <si>
    <t>PI</t>
  </si>
  <si>
    <t>Piano economico finanziario</t>
  </si>
  <si>
    <t>C. Altri costi di esercizio</t>
  </si>
  <si>
    <t>D. servizi di consulenza scientifica o di assistenza tecnico-scientifica</t>
  </si>
  <si>
    <t>Totale costi al netto di spese generali</t>
  </si>
  <si>
    <t>E. Spese Generali</t>
  </si>
  <si>
    <t>Totale costi</t>
  </si>
  <si>
    <t>Contributo aggiuntivo</t>
  </si>
  <si>
    <t>B1.  Strumenti e Attrezzature</t>
  </si>
  <si>
    <t>Materiali di consumo</t>
  </si>
  <si>
    <t>Accesso alle infrastrutture di ricerca</t>
  </si>
  <si>
    <t>Pubblicazione di libri</t>
  </si>
  <si>
    <t xml:space="preserve">C. ALTRI COSTI DI ESERCIZIO  </t>
  </si>
  <si>
    <t>Missioni all’estero e partecipazione ad eventi formativi e/o divulgativi all’estero</t>
  </si>
  <si>
    <t>D.  SERVIZI DI CONSULENZA SCIENTIFICA O DI ASSISTENZA TECNICO-SCIENTIFICA</t>
  </si>
  <si>
    <t>costi per l’acquisizione di risultati di ricerca, brevetti, know-how e diritti di licenza.</t>
  </si>
  <si>
    <t>costi per prestazioni di terzi  (consulenze con persone fisiche/giuridiche e con/senza partita iva)</t>
  </si>
  <si>
    <t>Totale Altri costi di esercizio</t>
  </si>
  <si>
    <t>B - STRUMENTI E ATTREZZATURE</t>
  </si>
  <si>
    <t>Totale  Strumenti e  Attrezzature</t>
  </si>
  <si>
    <t>Totale  Servizi di consulenza scientifica o di assistenza tecnica scientifica</t>
  </si>
  <si>
    <r>
      <t>FLAT RATE</t>
    </r>
    <r>
      <rPr>
        <sz val="10"/>
        <rFont val="Arial"/>
        <family val="0"/>
      </rPr>
      <t xml:space="preserve"> (Cancelleria, manutenzioni, gas, elettricità).</t>
    </r>
    <r>
      <rPr>
        <sz val="10"/>
        <rFont val="Arial"/>
        <family val="2"/>
      </rPr>
      <t xml:space="preserve">
</t>
    </r>
    <r>
      <rPr>
        <i/>
        <sz val="9"/>
        <rFont val="Arial"/>
        <family val="2"/>
      </rPr>
      <t>( 20% sui costi diretti  meno i costi per servizi di consulenza scientifica o di assistenza tecnica scientifica)</t>
    </r>
  </si>
  <si>
    <t xml:space="preserve">B1.  Strumenti e Attrezzature </t>
  </si>
  <si>
    <t>Contributo aggiuntivo &gt; max  500.000</t>
  </si>
  <si>
    <t>Costi totali</t>
  </si>
  <si>
    <t>Costi complessivi del progetto</t>
  </si>
  <si>
    <t>Costo complessivo di progetto</t>
  </si>
  <si>
    <t xml:space="preserve">Max </t>
  </si>
  <si>
    <t>Contributo richiesto al MUR</t>
  </si>
  <si>
    <t>Contributo aggiuntivo (solo per LS e PE)</t>
  </si>
  <si>
    <t xml:space="preserve">UNIVERSITA' DEGLI STUDI DI MILANO </t>
  </si>
  <si>
    <r>
      <t>PERSONNEL IN STAFF</t>
    </r>
    <r>
      <rPr>
        <b/>
        <sz val="12"/>
        <color indexed="60"/>
        <rFont val="Arial Black"/>
        <family val="2"/>
      </rPr>
      <t xml:space="preserve"> </t>
    </r>
    <r>
      <rPr>
        <b/>
        <sz val="16"/>
        <color indexed="60"/>
        <rFont val="Arial Black"/>
        <family val="2"/>
      </rPr>
      <t>(</t>
    </r>
    <r>
      <rPr>
        <b/>
        <u val="single"/>
        <sz val="16"/>
        <color indexed="60"/>
        <rFont val="Arial Black"/>
        <family val="2"/>
      </rPr>
      <t>NON E' AMMISSIBILE</t>
    </r>
    <r>
      <rPr>
        <b/>
        <sz val="16"/>
        <color indexed="60"/>
        <rFont val="Arial Black"/>
        <family val="2"/>
      </rPr>
      <t>)</t>
    </r>
  </si>
  <si>
    <r>
      <t>Il calcolo del costo del personale deve avvenire mediante la compilazione della sheet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Calcolo costi del personale"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della sheet permette di pianificare  l'utilizzo del personale coinvolto nel progetto  (effort mesi /uomo)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 del personale nella sheet " FIS_ERC"</t>
    </r>
  </si>
  <si>
    <r>
      <t xml:space="preserve"> Procedura:                                                                                              Individuare il profilo del  ricercatore attraverso la classe e lo scatto                    e rilevare il costo annuo </t>
    </r>
    <r>
      <rPr>
        <b/>
        <sz val="10"/>
        <rFont val="Arial"/>
        <family val="2"/>
      </rPr>
      <t xml:space="preserve">COMPRENSIVO DELL'IRAP annuale   </t>
    </r>
    <r>
      <rPr>
        <sz val="10"/>
        <rFont val="Arial"/>
        <family val="2"/>
      </rPr>
      <t xml:space="preserve">                </t>
    </r>
    <r>
      <rPr>
        <b/>
        <u val="single"/>
        <sz val="16"/>
        <color indexed="60"/>
        <rFont val="Arial"/>
        <family val="2"/>
      </rPr>
      <t>L'IRAP è un costo eleggibile</t>
    </r>
  </si>
  <si>
    <t>https://work.unimi.it/rlavoro/retribuzioni/2111.htm</t>
  </si>
  <si>
    <r>
      <t xml:space="preserve"> Procedura:                                                                                              Individuare il profilo del  tecnico da arruolare  e rilevare il costo annuo </t>
    </r>
    <r>
      <rPr>
        <b/>
        <sz val="10"/>
        <rFont val="Arial"/>
        <family val="2"/>
      </rPr>
      <t xml:space="preserve">COMPRENSIVO DELL'IRAP annuale   </t>
    </r>
    <r>
      <rPr>
        <sz val="10"/>
        <rFont val="Arial"/>
        <family val="2"/>
      </rPr>
      <t xml:space="preserve">                                                           </t>
    </r>
    <r>
      <rPr>
        <b/>
        <u val="single"/>
        <sz val="16"/>
        <color indexed="60"/>
        <rFont val="Arial"/>
        <family val="2"/>
      </rPr>
      <t>L'IRAP è un costo eleggibile</t>
    </r>
  </si>
  <si>
    <t>* I costi del personale tecnico da arruolare è consultabile al link:</t>
  </si>
  <si>
    <t>* I costi del ricercatore RTDA da arruolare è consultabile al link:</t>
  </si>
  <si>
    <r>
      <t>Nel caso di pagamenti effettuati a favore di fornitori residenti in Paesi che non utilizzano l’Euro, ogni singola operazione andrà convertita in Euro utilizzando</t>
    </r>
    <r>
      <rPr>
        <b/>
        <u val="single"/>
        <sz val="10"/>
        <rFont val="Arial"/>
        <family val="2"/>
      </rPr>
      <t xml:space="preserve"> il tasso di cambio medio del mese in cui l’operazione è stata liquidata</t>
    </r>
  </si>
  <si>
    <t xml:space="preserve">Categorie di costi </t>
  </si>
  <si>
    <t>Months</t>
  </si>
  <si>
    <t>TOTAL PERSONNEL COSTS</t>
  </si>
  <si>
    <t>Average personnel cost</t>
  </si>
  <si>
    <t>ERC  STARTING GRANT  (FONDO ITALIANO PER LA SCIENZA)</t>
  </si>
  <si>
    <t>Ritenuta Ente (3,5% del Requested Grant)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</si>
</sst>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8"/>
      <color indexed="57"/>
      <name val="Arial"/>
      <family val="2"/>
    </font>
    <font>
      <b/>
      <sz val="10"/>
      <color indexed="60"/>
      <name val="Arial"/>
      <family val="2"/>
    </font>
    <font>
      <b/>
      <u val="single"/>
      <sz val="12"/>
      <name val="Berlin Sans FB Demi"/>
      <family val="2"/>
    </font>
    <font>
      <b/>
      <u val="single"/>
      <sz val="16"/>
      <color indexed="60"/>
      <name val="Arial"/>
      <family val="2"/>
    </font>
    <font>
      <b/>
      <sz val="20"/>
      <name val="Arial"/>
      <family val="2"/>
    </font>
    <font>
      <b/>
      <sz val="18"/>
      <color indexed="60"/>
      <name val="Arial"/>
      <family val="2"/>
    </font>
    <font>
      <u val="single"/>
      <sz val="10"/>
      <color indexed="60"/>
      <name val="Arial"/>
      <family val="2"/>
    </font>
    <font>
      <sz val="12"/>
      <name val="Arial Black"/>
      <family val="2"/>
    </font>
    <font>
      <b/>
      <sz val="12"/>
      <name val="Bodoni MT Black"/>
      <family val="1"/>
    </font>
    <font>
      <b/>
      <u val="single"/>
      <sz val="14"/>
      <color indexed="60"/>
      <name val="Arial"/>
      <family val="2"/>
    </font>
    <font>
      <sz val="20"/>
      <name val="Arial"/>
      <family val="2"/>
    </font>
    <font>
      <i/>
      <sz val="9"/>
      <name val="Arial"/>
      <family val="2"/>
    </font>
    <font>
      <b/>
      <sz val="12"/>
      <color indexed="60"/>
      <name val="Arial Black"/>
      <family val="2"/>
    </font>
    <font>
      <b/>
      <sz val="16"/>
      <color indexed="60"/>
      <name val="Arial Black"/>
      <family val="2"/>
    </font>
    <font>
      <b/>
      <u val="single"/>
      <sz val="16"/>
      <color indexed="60"/>
      <name val="Arial Black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Arial"/>
      <family val="2"/>
    </font>
    <font>
      <sz val="8"/>
      <color indexed="10"/>
      <name val="Arial"/>
      <family val="2"/>
    </font>
    <font>
      <sz val="10"/>
      <name val="Calibri"/>
      <family val="2"/>
    </font>
    <font>
      <b/>
      <sz val="8"/>
      <color indexed="63"/>
      <name val="Arial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22"/>
      <color indexed="56"/>
      <name val="Aharoni"/>
      <family val="0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b/>
      <sz val="8"/>
      <color rgb="FF222222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sz val="12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sz val="22"/>
      <color rgb="FF002060"/>
      <name val="Aharoni"/>
      <family val="0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2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0" fillId="29" borderId="0" applyNumberFormat="0" applyBorder="0" applyAlignment="0" applyProtection="0"/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172" fontId="0" fillId="0" borderId="14" xfId="57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172" fontId="0" fillId="0" borderId="14" xfId="57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1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2" fillId="35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textRotation="90" wrapText="1"/>
    </xf>
    <xf numFmtId="0" fontId="113" fillId="0" borderId="32" xfId="0" applyFont="1" applyBorder="1" applyAlignment="1">
      <alignment horizontal="center"/>
    </xf>
    <xf numFmtId="0" fontId="114" fillId="0" borderId="32" xfId="0" applyFont="1" applyBorder="1" applyAlignment="1">
      <alignment/>
    </xf>
    <xf numFmtId="0" fontId="113" fillId="0" borderId="32" xfId="0" applyFont="1" applyBorder="1" applyAlignment="1">
      <alignment horizontal="center" wrapText="1"/>
    </xf>
    <xf numFmtId="0" fontId="113" fillId="0" borderId="34" xfId="0" applyFont="1" applyBorder="1" applyAlignment="1">
      <alignment horizontal="center"/>
    </xf>
    <xf numFmtId="0" fontId="0" fillId="0" borderId="31" xfId="0" applyBorder="1" applyAlignment="1">
      <alignment wrapText="1"/>
    </xf>
    <xf numFmtId="3" fontId="0" fillId="0" borderId="32" xfId="0" applyNumberFormat="1" applyBorder="1" applyAlignment="1">
      <alignment/>
    </xf>
    <xf numFmtId="10" fontId="0" fillId="34" borderId="32" xfId="0" applyNumberFormat="1" applyFill="1" applyBorder="1" applyAlignment="1">
      <alignment/>
    </xf>
    <xf numFmtId="0" fontId="0" fillId="34" borderId="34" xfId="0" applyFill="1" applyBorder="1" applyAlignment="1">
      <alignment/>
    </xf>
    <xf numFmtId="172" fontId="115" fillId="34" borderId="32" xfId="0" applyNumberFormat="1" applyFont="1" applyFill="1" applyBorder="1" applyAlignment="1">
      <alignment/>
    </xf>
    <xf numFmtId="172" fontId="115" fillId="34" borderId="33" xfId="0" applyNumberFormat="1" applyFont="1" applyFill="1" applyBorder="1" applyAlignment="1">
      <alignment wrapText="1"/>
    </xf>
    <xf numFmtId="0" fontId="0" fillId="0" borderId="35" xfId="0" applyBorder="1" applyAlignment="1">
      <alignment/>
    </xf>
    <xf numFmtId="3" fontId="0" fillId="0" borderId="32" xfId="0" applyNumberFormat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19" xfId="110" applyBorder="1">
      <alignment/>
      <protection/>
    </xf>
    <xf numFmtId="165" fontId="0" fillId="0" borderId="19" xfId="81" applyNumberFormat="1" applyFont="1" applyBorder="1" applyAlignment="1">
      <alignment/>
    </xf>
    <xf numFmtId="0" fontId="3" fillId="36" borderId="20" xfId="110" applyFont="1" applyFill="1" applyBorder="1" applyAlignment="1">
      <alignment horizontal="center" vertical="center" wrapText="1"/>
      <protection/>
    </xf>
    <xf numFmtId="165" fontId="3" fillId="36" borderId="20" xfId="81" applyFont="1" applyFill="1" applyBorder="1" applyAlignment="1">
      <alignment horizontal="center" vertical="center" wrapText="1"/>
    </xf>
    <xf numFmtId="0" fontId="3" fillId="37" borderId="20" xfId="110" applyFont="1" applyFill="1" applyBorder="1" applyAlignment="1">
      <alignment horizontal="center" vertical="center" wrapText="1"/>
      <protection/>
    </xf>
    <xf numFmtId="165" fontId="3" fillId="36" borderId="20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24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36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20" xfId="81" applyFont="1" applyFill="1" applyBorder="1" applyAlignment="1">
      <alignment vertical="center"/>
    </xf>
    <xf numFmtId="0" fontId="0" fillId="0" borderId="13" xfId="110" applyBorder="1">
      <alignment/>
      <protection/>
    </xf>
    <xf numFmtId="0" fontId="3" fillId="0" borderId="13" xfId="110" applyFont="1" applyFill="1" applyBorder="1">
      <alignment/>
      <protection/>
    </xf>
    <xf numFmtId="165" fontId="3" fillId="38" borderId="20" xfId="110" applyNumberFormat="1" applyFont="1" applyFill="1" applyBorder="1">
      <alignment/>
      <protection/>
    </xf>
    <xf numFmtId="0" fontId="0" fillId="0" borderId="37" xfId="110" applyBorder="1">
      <alignment/>
      <protection/>
    </xf>
    <xf numFmtId="172" fontId="3" fillId="34" borderId="20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15" fillId="0" borderId="0" xfId="0" applyNumberFormat="1" applyFont="1" applyAlignment="1">
      <alignment horizontal="center"/>
    </xf>
    <xf numFmtId="176" fontId="116" fillId="0" borderId="0" xfId="0" applyNumberFormat="1" applyFont="1" applyAlignment="1">
      <alignment horizontal="center"/>
    </xf>
    <xf numFmtId="0" fontId="0" fillId="34" borderId="38" xfId="0" applyFill="1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 horizontal="center"/>
    </xf>
    <xf numFmtId="165" fontId="0" fillId="34" borderId="29" xfId="81" applyNumberFormat="1" applyFont="1" applyFill="1" applyBorder="1" applyAlignment="1">
      <alignment vertical="center"/>
    </xf>
    <xf numFmtId="0" fontId="0" fillId="0" borderId="25" xfId="110" applyFont="1" applyFill="1" applyBorder="1" applyAlignment="1">
      <alignment vertical="center"/>
      <protection/>
    </xf>
    <xf numFmtId="165" fontId="0" fillId="0" borderId="33" xfId="81" applyFont="1" applyFill="1" applyBorder="1" applyAlignment="1">
      <alignment vertical="center"/>
    </xf>
    <xf numFmtId="0" fontId="0" fillId="0" borderId="39" xfId="110" applyFill="1" applyBorder="1" applyAlignment="1">
      <alignment vertical="center"/>
      <protection/>
    </xf>
    <xf numFmtId="165" fontId="0" fillId="0" borderId="40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13" borderId="41" xfId="0" applyFill="1" applyBorder="1" applyAlignment="1">
      <alignment vertical="center" wrapText="1"/>
    </xf>
    <xf numFmtId="0" fontId="0" fillId="4" borderId="22" xfId="110" applyFill="1" applyBorder="1" applyAlignment="1">
      <alignment horizontal="center" vertical="center"/>
      <protection/>
    </xf>
    <xf numFmtId="0" fontId="0" fillId="4" borderId="27" xfId="110" applyFill="1" applyBorder="1" applyAlignment="1">
      <alignment horizontal="center" vertical="center"/>
      <protection/>
    </xf>
    <xf numFmtId="0" fontId="0" fillId="4" borderId="42" xfId="110" applyFill="1" applyBorder="1" applyAlignment="1">
      <alignment horizontal="center" vertical="center"/>
      <protection/>
    </xf>
    <xf numFmtId="0" fontId="0" fillId="4" borderId="32" xfId="110" applyFill="1" applyBorder="1" applyAlignment="1">
      <alignment horizontal="center" vertical="center"/>
      <protection/>
    </xf>
    <xf numFmtId="0" fontId="115" fillId="33" borderId="31" xfId="0" applyFont="1" applyFill="1" applyBorder="1" applyAlignment="1">
      <alignment/>
    </xf>
    <xf numFmtId="0" fontId="115" fillId="39" borderId="30" xfId="0" applyFont="1" applyFill="1" applyBorder="1" applyAlignment="1">
      <alignment/>
    </xf>
    <xf numFmtId="0" fontId="115" fillId="39" borderId="31" xfId="0" applyFont="1" applyFill="1" applyBorder="1" applyAlignment="1">
      <alignment/>
    </xf>
    <xf numFmtId="172" fontId="115" fillId="39" borderId="32" xfId="0" applyNumberFormat="1" applyFont="1" applyFill="1" applyBorder="1" applyAlignment="1">
      <alignment/>
    </xf>
    <xf numFmtId="164" fontId="76" fillId="39" borderId="32" xfId="0" applyNumberFormat="1" applyFont="1" applyFill="1" applyBorder="1" applyAlignment="1">
      <alignment horizontal="center"/>
    </xf>
    <xf numFmtId="0" fontId="76" fillId="39" borderId="31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wrapText="1"/>
    </xf>
    <xf numFmtId="0" fontId="0" fillId="0" borderId="30" xfId="0" applyFont="1" applyBorder="1" applyAlignment="1">
      <alignment/>
    </xf>
    <xf numFmtId="0" fontId="117" fillId="0" borderId="32" xfId="0" applyFont="1" applyBorder="1" applyAlignment="1">
      <alignment vertical="center" wrapText="1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wrapText="1"/>
    </xf>
    <xf numFmtId="10" fontId="0" fillId="0" borderId="32" xfId="0" applyNumberFormat="1" applyFill="1" applyBorder="1" applyAlignment="1">
      <alignment/>
    </xf>
    <xf numFmtId="172" fontId="0" fillId="0" borderId="32" xfId="66" applyNumberFormat="1" applyFont="1" applyBorder="1" applyAlignment="1">
      <alignment/>
    </xf>
    <xf numFmtId="172" fontId="0" fillId="34" borderId="32" xfId="66" applyNumberFormat="1" applyFont="1" applyFill="1" applyBorder="1" applyAlignment="1">
      <alignment/>
    </xf>
    <xf numFmtId="172" fontId="0" fillId="34" borderId="33" xfId="66" applyNumberFormat="1" applyFont="1" applyFill="1" applyBorder="1" applyAlignment="1">
      <alignment/>
    </xf>
    <xf numFmtId="0" fontId="115" fillId="40" borderId="31" xfId="0" applyFont="1" applyFill="1" applyBorder="1" applyAlignment="1">
      <alignment/>
    </xf>
    <xf numFmtId="172" fontId="115" fillId="34" borderId="32" xfId="66" applyNumberFormat="1" applyFont="1" applyFill="1" applyBorder="1" applyAlignment="1">
      <alignment/>
    </xf>
    <xf numFmtId="177" fontId="115" fillId="40" borderId="32" xfId="66" applyNumberFormat="1" applyFont="1" applyFill="1" applyBorder="1" applyAlignment="1">
      <alignment/>
    </xf>
    <xf numFmtId="172" fontId="115" fillId="34" borderId="34" xfId="66" applyNumberFormat="1" applyFont="1" applyFill="1" applyBorder="1" applyAlignment="1">
      <alignment wrapText="1"/>
    </xf>
    <xf numFmtId="0" fontId="115" fillId="40" borderId="30" xfId="0" applyFont="1" applyFill="1" applyBorder="1" applyAlignment="1">
      <alignment/>
    </xf>
    <xf numFmtId="172" fontId="115" fillId="40" borderId="32" xfId="66" applyNumberFormat="1" applyFont="1" applyFill="1" applyBorder="1" applyAlignment="1">
      <alignment/>
    </xf>
    <xf numFmtId="172" fontId="0" fillId="0" borderId="43" xfId="66" applyNumberFormat="1" applyFont="1" applyBorder="1" applyAlignment="1">
      <alignment/>
    </xf>
    <xf numFmtId="172" fontId="0" fillId="0" borderId="40" xfId="66" applyNumberFormat="1" applyFont="1" applyBorder="1" applyAlignment="1">
      <alignment/>
    </xf>
    <xf numFmtId="172" fontId="3" fillId="34" borderId="40" xfId="66" applyNumberFormat="1" applyFont="1" applyFill="1" applyBorder="1" applyAlignment="1">
      <alignment/>
    </xf>
    <xf numFmtId="172" fontId="3" fillId="0" borderId="20" xfId="66" applyNumberFormat="1" applyFon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72" fontId="3" fillId="41" borderId="32" xfId="66" applyNumberFormat="1" applyFont="1" applyFill="1" applyBorder="1" applyAlignment="1">
      <alignment vertical="top" wrapText="1"/>
    </xf>
    <xf numFmtId="0" fontId="0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3" fontId="0" fillId="0" borderId="32" xfId="0" applyNumberFormat="1" applyBorder="1" applyAlignment="1">
      <alignment horizontal="center" vertical="center"/>
    </xf>
    <xf numFmtId="10" fontId="0" fillId="0" borderId="32" xfId="0" applyNumberFormat="1" applyFill="1" applyBorder="1" applyAlignment="1">
      <alignment horizontal="center"/>
    </xf>
    <xf numFmtId="172" fontId="0" fillId="0" borderId="32" xfId="66" applyNumberFormat="1" applyFont="1" applyBorder="1" applyAlignment="1">
      <alignment horizontal="center"/>
    </xf>
    <xf numFmtId="172" fontId="0" fillId="34" borderId="32" xfId="66" applyNumberFormat="1" applyFont="1" applyFill="1" applyBorder="1" applyAlignment="1">
      <alignment horizontal="center"/>
    </xf>
    <xf numFmtId="172" fontId="0" fillId="34" borderId="33" xfId="66" applyNumberFormat="1" applyFont="1" applyFill="1" applyBorder="1" applyAlignment="1">
      <alignment horizontal="center"/>
    </xf>
    <xf numFmtId="0" fontId="115" fillId="42" borderId="31" xfId="0" applyFont="1" applyFill="1" applyBorder="1" applyAlignment="1">
      <alignment/>
    </xf>
    <xf numFmtId="172" fontId="115" fillId="39" borderId="32" xfId="66" applyNumberFormat="1" applyFont="1" applyFill="1" applyBorder="1" applyAlignment="1">
      <alignment/>
    </xf>
    <xf numFmtId="177" fontId="76" fillId="39" borderId="32" xfId="66" applyNumberFormat="1" applyFont="1" applyFill="1" applyBorder="1" applyAlignment="1">
      <alignment horizontal="center"/>
    </xf>
    <xf numFmtId="172" fontId="76" fillId="39" borderId="32" xfId="66" applyNumberFormat="1" applyFont="1" applyFill="1" applyBorder="1" applyAlignment="1">
      <alignment horizontal="center"/>
    </xf>
    <xf numFmtId="172" fontId="76" fillId="39" borderId="33" xfId="66" applyNumberFormat="1" applyFont="1" applyFill="1" applyBorder="1" applyAlignment="1">
      <alignment horizontal="center"/>
    </xf>
    <xf numFmtId="172" fontId="115" fillId="39" borderId="34" xfId="66" applyNumberFormat="1" applyFont="1" applyFill="1" applyBorder="1" applyAlignment="1">
      <alignment wrapText="1"/>
    </xf>
    <xf numFmtId="177" fontId="115" fillId="40" borderId="33" xfId="66" applyNumberFormat="1" applyFont="1" applyFill="1" applyBorder="1" applyAlignment="1">
      <alignment/>
    </xf>
    <xf numFmtId="0" fontId="113" fillId="39" borderId="30" xfId="0" applyFont="1" applyFill="1" applyBorder="1" applyAlignment="1">
      <alignment/>
    </xf>
    <xf numFmtId="177" fontId="115" fillId="39" borderId="32" xfId="0" applyNumberFormat="1" applyFont="1" applyFill="1" applyBorder="1" applyAlignment="1">
      <alignment/>
    </xf>
    <xf numFmtId="0" fontId="113" fillId="43" borderId="44" xfId="0" applyFont="1" applyFill="1" applyBorder="1" applyAlignment="1">
      <alignment/>
    </xf>
    <xf numFmtId="0" fontId="115" fillId="43" borderId="45" xfId="0" applyFont="1" applyFill="1" applyBorder="1" applyAlignment="1">
      <alignment/>
    </xf>
    <xf numFmtId="172" fontId="115" fillId="43" borderId="46" xfId="66" applyNumberFormat="1" applyFont="1" applyFill="1" applyBorder="1" applyAlignment="1">
      <alignment/>
    </xf>
    <xf numFmtId="164" fontId="76" fillId="43" borderId="46" xfId="0" applyNumberFormat="1" applyFont="1" applyFill="1" applyBorder="1" applyAlignment="1">
      <alignment horizontal="center"/>
    </xf>
    <xf numFmtId="172" fontId="115" fillId="43" borderId="47" xfId="66" applyNumberFormat="1" applyFont="1" applyFill="1" applyBorder="1" applyAlignment="1">
      <alignment/>
    </xf>
    <xf numFmtId="177" fontId="115" fillId="43" borderId="47" xfId="66" applyNumberFormat="1" applyFont="1" applyFill="1" applyBorder="1" applyAlignment="1">
      <alignment/>
    </xf>
    <xf numFmtId="172" fontId="115" fillId="43" borderId="47" xfId="0" applyNumberFormat="1" applyFont="1" applyFill="1" applyBorder="1" applyAlignment="1">
      <alignment/>
    </xf>
    <xf numFmtId="172" fontId="115" fillId="43" borderId="47" xfId="0" applyNumberFormat="1" applyFont="1" applyFill="1" applyBorder="1" applyAlignment="1">
      <alignment wrapText="1"/>
    </xf>
    <xf numFmtId="172" fontId="115" fillId="43" borderId="41" xfId="66" applyNumberFormat="1" applyFont="1" applyFill="1" applyBorder="1" applyAlignment="1">
      <alignment wrapText="1"/>
    </xf>
    <xf numFmtId="0" fontId="2" fillId="0" borderId="39" xfId="0" applyFont="1" applyBorder="1" applyAlignment="1">
      <alignment/>
    </xf>
    <xf numFmtId="172" fontId="3" fillId="0" borderId="40" xfId="6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66" applyNumberFormat="1" applyFont="1" applyBorder="1" applyAlignment="1">
      <alignment/>
    </xf>
    <xf numFmtId="172" fontId="3" fillId="0" borderId="0" xfId="66" applyNumberFormat="1" applyFont="1" applyBorder="1" applyAlignment="1">
      <alignment/>
    </xf>
    <xf numFmtId="183" fontId="0" fillId="0" borderId="48" xfId="0" applyNumberFormat="1" applyBorder="1" applyAlignment="1">
      <alignment/>
    </xf>
    <xf numFmtId="183" fontId="0" fillId="34" borderId="48" xfId="0" applyNumberFormat="1" applyFill="1" applyBorder="1" applyAlignment="1">
      <alignment/>
    </xf>
    <xf numFmtId="0" fontId="0" fillId="0" borderId="18" xfId="0" applyBorder="1" applyAlignment="1">
      <alignment/>
    </xf>
    <xf numFmtId="183" fontId="2" fillId="0" borderId="49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 wrapText="1"/>
    </xf>
    <xf numFmtId="0" fontId="0" fillId="19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2" fontId="0" fillId="0" borderId="0" xfId="93" applyNumberFormat="1" applyFont="1" applyAlignment="1">
      <alignment/>
    </xf>
    <xf numFmtId="0" fontId="78" fillId="44" borderId="4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0" fontId="115" fillId="33" borderId="32" xfId="0" applyFont="1" applyFill="1" applyBorder="1" applyAlignment="1">
      <alignment/>
    </xf>
    <xf numFmtId="172" fontId="0" fillId="33" borderId="42" xfId="0" applyNumberFormat="1" applyFill="1" applyBorder="1" applyAlignment="1">
      <alignment/>
    </xf>
    <xf numFmtId="172" fontId="0" fillId="33" borderId="46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72" fontId="115" fillId="33" borderId="42" xfId="66" applyNumberFormat="1" applyFont="1" applyFill="1" applyBorder="1" applyAlignment="1">
      <alignment/>
    </xf>
    <xf numFmtId="172" fontId="115" fillId="33" borderId="27" xfId="66" applyNumberFormat="1" applyFont="1" applyFill="1" applyBorder="1" applyAlignment="1">
      <alignment/>
    </xf>
    <xf numFmtId="0" fontId="115" fillId="45" borderId="30" xfId="0" applyFont="1" applyFill="1" applyBorder="1" applyAlignment="1">
      <alignment/>
    </xf>
    <xf numFmtId="172" fontId="0" fillId="45" borderId="51" xfId="0" applyNumberFormat="1" applyFill="1" applyBorder="1" applyAlignment="1">
      <alignment/>
    </xf>
    <xf numFmtId="164" fontId="118" fillId="45" borderId="52" xfId="0" applyNumberFormat="1" applyFont="1" applyFill="1" applyBorder="1" applyAlignment="1">
      <alignment/>
    </xf>
    <xf numFmtId="172" fontId="0" fillId="45" borderId="42" xfId="0" applyNumberFormat="1" applyFill="1" applyBorder="1" applyAlignment="1">
      <alignment/>
    </xf>
    <xf numFmtId="0" fontId="0" fillId="42" borderId="32" xfId="0" applyFont="1" applyFill="1" applyBorder="1" applyAlignment="1">
      <alignment horizontal="center" vertical="center" wrapText="1"/>
    </xf>
    <xf numFmtId="3" fontId="0" fillId="42" borderId="32" xfId="0" applyNumberFormat="1" applyFill="1" applyBorder="1" applyAlignment="1">
      <alignment horizontal="center" vertical="center"/>
    </xf>
    <xf numFmtId="0" fontId="35" fillId="0" borderId="32" xfId="0" applyFont="1" applyFill="1" applyBorder="1" applyAlignment="1">
      <alignment wrapText="1"/>
    </xf>
    <xf numFmtId="164" fontId="0" fillId="42" borderId="0" xfId="0" applyNumberFormat="1" applyFill="1" applyBorder="1" applyAlignment="1">
      <alignment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7" borderId="32" xfId="106" applyFill="1" applyBorder="1">
      <alignment/>
      <protection/>
    </xf>
    <xf numFmtId="0" fontId="3" fillId="40" borderId="32" xfId="106" applyFont="1" applyFill="1" applyBorder="1">
      <alignment/>
      <protection/>
    </xf>
    <xf numFmtId="165" fontId="3" fillId="40" borderId="32" xfId="57" applyFont="1" applyFill="1" applyBorder="1" applyAlignment="1">
      <alignment/>
    </xf>
    <xf numFmtId="0" fontId="0" fillId="40" borderId="32" xfId="106" applyFont="1" applyFill="1" applyBorder="1" applyAlignment="1">
      <alignment horizontal="right"/>
      <protection/>
    </xf>
    <xf numFmtId="165" fontId="0" fillId="40" borderId="32" xfId="57" applyFont="1" applyFill="1" applyBorder="1" applyAlignment="1">
      <alignment/>
    </xf>
    <xf numFmtId="164" fontId="119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top" wrapText="1"/>
    </xf>
    <xf numFmtId="0" fontId="0" fillId="0" borderId="57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5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165" fontId="0" fillId="0" borderId="0" xfId="57" applyFont="1" applyAlignment="1">
      <alignment horizontal="center"/>
    </xf>
    <xf numFmtId="165" fontId="0" fillId="0" borderId="32" xfId="57" applyFont="1" applyFill="1" applyBorder="1" applyAlignment="1">
      <alignment horizontal="center" vertical="center" wrapText="1"/>
    </xf>
    <xf numFmtId="165" fontId="0" fillId="0" borderId="32" xfId="57" applyFont="1" applyBorder="1" applyAlignment="1">
      <alignment horizontal="center"/>
    </xf>
    <xf numFmtId="165" fontId="3" fillId="0" borderId="32" xfId="57" applyFont="1" applyBorder="1" applyAlignment="1">
      <alignment horizontal="center"/>
    </xf>
    <xf numFmtId="0" fontId="3" fillId="34" borderId="32" xfId="0" applyFont="1" applyFill="1" applyBorder="1" applyAlignment="1">
      <alignment horizontal="center" vertical="center" wrapText="1"/>
    </xf>
    <xf numFmtId="165" fontId="0" fillId="0" borderId="32" xfId="57" applyFont="1" applyBorder="1" applyAlignment="1">
      <alignment horizontal="center"/>
    </xf>
    <xf numFmtId="0" fontId="3" fillId="0" borderId="0" xfId="0" applyFont="1" applyAlignment="1">
      <alignment/>
    </xf>
    <xf numFmtId="165" fontId="15" fillId="0" borderId="0" xfId="57" applyNumberFormat="1" applyFont="1" applyAlignment="1">
      <alignment vertical="center"/>
    </xf>
    <xf numFmtId="165" fontId="0" fillId="0" borderId="32" xfId="57" applyFont="1" applyBorder="1" applyAlignment="1">
      <alignment/>
    </xf>
    <xf numFmtId="0" fontId="76" fillId="40" borderId="31" xfId="0" applyFont="1" applyFill="1" applyBorder="1" applyAlignment="1">
      <alignment wrapText="1"/>
    </xf>
    <xf numFmtId="177" fontId="76" fillId="40" borderId="32" xfId="66" applyNumberFormat="1" applyFont="1" applyFill="1" applyBorder="1" applyAlignment="1">
      <alignment horizontal="center"/>
    </xf>
    <xf numFmtId="172" fontId="76" fillId="40" borderId="32" xfId="66" applyNumberFormat="1" applyFont="1" applyFill="1" applyBorder="1" applyAlignment="1">
      <alignment horizontal="center"/>
    </xf>
    <xf numFmtId="172" fontId="76" fillId="34" borderId="32" xfId="66" applyNumberFormat="1" applyFont="1" applyFill="1" applyBorder="1" applyAlignment="1">
      <alignment horizontal="center"/>
    </xf>
    <xf numFmtId="172" fontId="76" fillId="34" borderId="33" xfId="66" applyNumberFormat="1" applyFont="1" applyFill="1" applyBorder="1" applyAlignment="1">
      <alignment horizontal="center"/>
    </xf>
    <xf numFmtId="0" fontId="0" fillId="45" borderId="57" xfId="0" applyFill="1" applyBorder="1" applyAlignment="1">
      <alignment/>
    </xf>
    <xf numFmtId="172" fontId="0" fillId="33" borderId="27" xfId="0" applyNumberFormat="1" applyFill="1" applyBorder="1" applyAlignment="1">
      <alignment/>
    </xf>
    <xf numFmtId="0" fontId="80" fillId="33" borderId="46" xfId="0" applyFont="1" applyFill="1" applyBorder="1" applyAlignment="1">
      <alignment vertical="center"/>
    </xf>
    <xf numFmtId="172" fontId="0" fillId="33" borderId="42" xfId="0" applyNumberFormat="1" applyFont="1" applyFill="1" applyBorder="1" applyAlignment="1">
      <alignment/>
    </xf>
    <xf numFmtId="172" fontId="0" fillId="33" borderId="46" xfId="0" applyNumberFormat="1" applyFont="1" applyFill="1" applyBorder="1" applyAlignment="1">
      <alignment/>
    </xf>
    <xf numFmtId="165" fontId="3" fillId="33" borderId="45" xfId="57" applyFont="1" applyFill="1" applyBorder="1" applyAlignment="1">
      <alignment/>
    </xf>
    <xf numFmtId="172" fontId="120" fillId="33" borderId="32" xfId="57" applyNumberFormat="1" applyFont="1" applyFill="1" applyBorder="1" applyAlignment="1">
      <alignment vertical="center"/>
    </xf>
    <xf numFmtId="172" fontId="115" fillId="40" borderId="32" xfId="57" applyNumberFormat="1" applyFont="1" applyFill="1" applyBorder="1" applyAlignment="1">
      <alignment/>
    </xf>
    <xf numFmtId="165" fontId="0" fillId="0" borderId="56" xfId="57" applyFont="1" applyBorder="1" applyAlignment="1">
      <alignment horizontal="justify" vertical="center" wrapText="1"/>
    </xf>
    <xf numFmtId="165" fontId="0" fillId="0" borderId="41" xfId="57" applyFont="1" applyBorder="1" applyAlignment="1">
      <alignment horizontal="justify" vertical="center" wrapText="1"/>
    </xf>
    <xf numFmtId="0" fontId="0" fillId="46" borderId="20" xfId="0" applyFont="1" applyFill="1" applyBorder="1" applyAlignment="1">
      <alignment horizontal="justify" vertical="center" wrapText="1"/>
    </xf>
    <xf numFmtId="165" fontId="0" fillId="46" borderId="49" xfId="57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3" fillId="46" borderId="20" xfId="0" applyFont="1" applyFill="1" applyBorder="1" applyAlignment="1">
      <alignment horizontal="right" vertical="center" wrapText="1"/>
    </xf>
    <xf numFmtId="165" fontId="3" fillId="46" borderId="20" xfId="0" applyNumberFormat="1" applyFont="1" applyFill="1" applyBorder="1" applyAlignment="1">
      <alignment horizontal="right" vertical="center" wrapText="1"/>
    </xf>
    <xf numFmtId="165" fontId="0" fillId="0" borderId="54" xfId="57" applyFont="1" applyBorder="1" applyAlignment="1">
      <alignment horizontal="justify" vertical="center" wrapText="1"/>
    </xf>
    <xf numFmtId="165" fontId="0" fillId="0" borderId="56" xfId="57" applyFont="1" applyBorder="1" applyAlignment="1">
      <alignment horizontal="center" vertical="center" wrapText="1"/>
    </xf>
    <xf numFmtId="165" fontId="0" fillId="0" borderId="57" xfId="57" applyFont="1" applyBorder="1" applyAlignment="1">
      <alignment horizontal="justify" vertical="center" wrapText="1"/>
    </xf>
    <xf numFmtId="165" fontId="0" fillId="0" borderId="41" xfId="57" applyFont="1" applyBorder="1" applyAlignment="1">
      <alignment horizontal="center" vertical="center" wrapText="1"/>
    </xf>
    <xf numFmtId="165" fontId="0" fillId="0" borderId="0" xfId="57" applyFont="1" applyBorder="1" applyAlignment="1">
      <alignment horizontal="justify" vertical="center" wrapText="1"/>
    </xf>
    <xf numFmtId="165" fontId="3" fillId="46" borderId="20" xfId="57" applyFont="1" applyFill="1" applyBorder="1" applyAlignment="1">
      <alignment horizontal="justify" vertical="center" wrapText="1"/>
    </xf>
    <xf numFmtId="165" fontId="0" fillId="46" borderId="20" xfId="57" applyFont="1" applyFill="1" applyBorder="1" applyAlignment="1">
      <alignment horizontal="justify" vertical="center" wrapText="1"/>
    </xf>
    <xf numFmtId="165" fontId="0" fillId="46" borderId="49" xfId="57" applyFont="1" applyFill="1" applyBorder="1" applyAlignment="1">
      <alignment horizontal="center" vertical="center" wrapText="1"/>
    </xf>
    <xf numFmtId="165" fontId="0" fillId="0" borderId="46" xfId="57" applyFont="1" applyBorder="1" applyAlignment="1">
      <alignment horizontal="center"/>
    </xf>
    <xf numFmtId="165" fontId="0" fillId="0" borderId="27" xfId="57" applyFont="1" applyBorder="1" applyAlignment="1">
      <alignment horizontal="center"/>
    </xf>
    <xf numFmtId="165" fontId="3" fillId="0" borderId="46" xfId="57" applyFont="1" applyBorder="1" applyAlignment="1">
      <alignment horizontal="center"/>
    </xf>
    <xf numFmtId="165" fontId="3" fillId="46" borderId="20" xfId="57" applyFont="1" applyFill="1" applyBorder="1" applyAlignment="1">
      <alignment horizontal="center"/>
    </xf>
    <xf numFmtId="43" fontId="0" fillId="0" borderId="0" xfId="0" applyNumberFormat="1" applyAlignment="1">
      <alignment/>
    </xf>
    <xf numFmtId="165" fontId="3" fillId="46" borderId="49" xfId="57" applyFont="1" applyFill="1" applyBorder="1" applyAlignment="1">
      <alignment horizontal="center"/>
    </xf>
    <xf numFmtId="165" fontId="3" fillId="46" borderId="10" xfId="57" applyFont="1" applyFill="1" applyBorder="1" applyAlignment="1">
      <alignment horizontal="center"/>
    </xf>
    <xf numFmtId="165" fontId="3" fillId="0" borderId="20" xfId="0" applyNumberFormat="1" applyFont="1" applyBorder="1" applyAlignment="1">
      <alignment/>
    </xf>
    <xf numFmtId="165" fontId="3" fillId="46" borderId="20" xfId="0" applyNumberFormat="1" applyFont="1" applyFill="1" applyBorder="1" applyAlignment="1">
      <alignment/>
    </xf>
    <xf numFmtId="164" fontId="0" fillId="33" borderId="32" xfId="0" applyNumberFormat="1" applyFont="1" applyFill="1" applyBorder="1" applyAlignment="1">
      <alignment horizontal="center" vertical="center" wrapText="1"/>
    </xf>
    <xf numFmtId="43" fontId="0" fillId="33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72" fontId="119" fillId="0" borderId="20" xfId="0" applyNumberFormat="1" applyFont="1" applyBorder="1" applyAlignment="1">
      <alignment/>
    </xf>
    <xf numFmtId="0" fontId="120" fillId="0" borderId="58" xfId="0" applyFont="1" applyFill="1" applyBorder="1" applyAlignment="1">
      <alignment vertical="center"/>
    </xf>
    <xf numFmtId="0" fontId="0" fillId="0" borderId="59" xfId="0" applyFill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wrapText="1"/>
    </xf>
    <xf numFmtId="0" fontId="8" fillId="47" borderId="60" xfId="0" applyFont="1" applyFill="1" applyBorder="1" applyAlignment="1">
      <alignment/>
    </xf>
    <xf numFmtId="0" fontId="8" fillId="47" borderId="38" xfId="0" applyFont="1" applyFill="1" applyBorder="1" applyAlignment="1">
      <alignment/>
    </xf>
    <xf numFmtId="0" fontId="8" fillId="47" borderId="61" xfId="0" applyFont="1" applyFill="1" applyBorder="1" applyAlignment="1">
      <alignment/>
    </xf>
    <xf numFmtId="0" fontId="120" fillId="0" borderId="0" xfId="0" applyFont="1" applyAlignment="1">
      <alignment horizontal="center"/>
    </xf>
    <xf numFmtId="172" fontId="0" fillId="40" borderId="30" xfId="57" applyNumberFormat="1" applyFont="1" applyFill="1" applyBorder="1" applyAlignment="1">
      <alignment vertical="center"/>
    </xf>
    <xf numFmtId="172" fontId="0" fillId="40" borderId="32" xfId="57" applyNumberFormat="1" applyFont="1" applyFill="1" applyBorder="1" applyAlignment="1">
      <alignment vertical="center"/>
    </xf>
    <xf numFmtId="172" fontId="0" fillId="40" borderId="34" xfId="57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2" fontId="0" fillId="40" borderId="62" xfId="57" applyNumberFormat="1" applyFont="1" applyFill="1" applyBorder="1" applyAlignment="1">
      <alignment vertical="center"/>
    </xf>
    <xf numFmtId="172" fontId="0" fillId="40" borderId="22" xfId="57" applyNumberFormat="1" applyFont="1" applyFill="1" applyBorder="1" applyAlignment="1">
      <alignment vertical="center"/>
    </xf>
    <xf numFmtId="172" fontId="0" fillId="40" borderId="24" xfId="57" applyNumberFormat="1" applyFont="1" applyFill="1" applyBorder="1" applyAlignment="1">
      <alignment vertical="center"/>
    </xf>
    <xf numFmtId="172" fontId="0" fillId="40" borderId="39" xfId="57" applyNumberFormat="1" applyFont="1" applyFill="1" applyBorder="1" applyAlignment="1">
      <alignment vertical="center"/>
    </xf>
    <xf numFmtId="172" fontId="0" fillId="40" borderId="43" xfId="57" applyNumberFormat="1" applyFont="1" applyFill="1" applyBorder="1" applyAlignment="1">
      <alignment vertical="center"/>
    </xf>
    <xf numFmtId="172" fontId="0" fillId="40" borderId="63" xfId="57" applyNumberFormat="1" applyFont="1" applyFill="1" applyBorder="1" applyAlignment="1">
      <alignment vertical="center"/>
    </xf>
    <xf numFmtId="172" fontId="0" fillId="34" borderId="20" xfId="5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3" fillId="33" borderId="10" xfId="0" applyFont="1" applyFill="1" applyBorder="1" applyAlignment="1">
      <alignment/>
    </xf>
    <xf numFmtId="0" fontId="0" fillId="33" borderId="49" xfId="0" applyFill="1" applyBorder="1" applyAlignment="1">
      <alignment/>
    </xf>
    <xf numFmtId="0" fontId="119" fillId="19" borderId="20" xfId="0" applyFont="1" applyFill="1" applyBorder="1" applyAlignment="1">
      <alignment/>
    </xf>
    <xf numFmtId="0" fontId="120" fillId="19" borderId="11" xfId="0" applyFont="1" applyFill="1" applyBorder="1" applyAlignment="1">
      <alignment/>
    </xf>
    <xf numFmtId="0" fontId="0" fillId="0" borderId="20" xfId="0" applyFont="1" applyBorder="1" applyAlignment="1">
      <alignment vertical="center"/>
    </xf>
    <xf numFmtId="0" fontId="3" fillId="39" borderId="53" xfId="0" applyFont="1" applyFill="1" applyBorder="1" applyAlignment="1">
      <alignment vertical="center"/>
    </xf>
    <xf numFmtId="172" fontId="0" fillId="0" borderId="20" xfId="57" applyNumberFormat="1" applyFont="1" applyBorder="1" applyAlignment="1">
      <alignment vertical="center"/>
    </xf>
    <xf numFmtId="172" fontId="3" fillId="44" borderId="55" xfId="57" applyNumberFormat="1" applyFont="1" applyFill="1" applyBorder="1" applyAlignment="1">
      <alignment vertical="center"/>
    </xf>
    <xf numFmtId="0" fontId="0" fillId="0" borderId="57" xfId="0" applyBorder="1" applyAlignment="1">
      <alignment horizontal="left" vertical="center" indent="1"/>
    </xf>
    <xf numFmtId="0" fontId="0" fillId="0" borderId="57" xfId="0" applyFont="1" applyBorder="1" applyAlignment="1">
      <alignment horizontal="left" vertical="center" indent="1"/>
    </xf>
    <xf numFmtId="0" fontId="0" fillId="0" borderId="54" xfId="0" applyFont="1" applyBorder="1" applyAlignment="1">
      <alignment horizontal="left" vertical="center" indent="1"/>
    </xf>
    <xf numFmtId="0" fontId="3" fillId="33" borderId="54" xfId="0" applyFont="1" applyFill="1" applyBorder="1" applyAlignment="1">
      <alignment horizontal="right" vertical="center" indent="1"/>
    </xf>
    <xf numFmtId="0" fontId="0" fillId="0" borderId="53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right" vertical="center"/>
    </xf>
    <xf numFmtId="172" fontId="120" fillId="33" borderId="31" xfId="57" applyNumberFormat="1" applyFont="1" applyFill="1" applyBorder="1" applyAlignment="1">
      <alignment vertical="center"/>
    </xf>
    <xf numFmtId="0" fontId="0" fillId="40" borderId="62" xfId="110" applyFont="1" applyFill="1" applyBorder="1" applyAlignment="1">
      <alignment vertical="center"/>
      <protection/>
    </xf>
    <xf numFmtId="165" fontId="0" fillId="40" borderId="22" xfId="81" applyFont="1" applyFill="1" applyBorder="1" applyAlignment="1">
      <alignment vertical="center"/>
    </xf>
    <xf numFmtId="0" fontId="0" fillId="40" borderId="25" xfId="110" applyFont="1" applyFill="1" applyBorder="1" applyAlignment="1">
      <alignment vertical="center"/>
      <protection/>
    </xf>
    <xf numFmtId="165" fontId="0" fillId="40" borderId="27" xfId="81" applyFont="1" applyFill="1" applyBorder="1" applyAlignment="1">
      <alignment vertical="center"/>
    </xf>
    <xf numFmtId="165" fontId="0" fillId="40" borderId="32" xfId="81" applyFont="1" applyFill="1" applyBorder="1" applyAlignment="1">
      <alignment vertical="center"/>
    </xf>
    <xf numFmtId="0" fontId="0" fillId="40" borderId="22" xfId="110" applyFont="1" applyFill="1" applyBorder="1" applyAlignment="1">
      <alignment horizontal="center" vertical="center"/>
      <protection/>
    </xf>
    <xf numFmtId="0" fontId="0" fillId="40" borderId="23" xfId="110" applyFont="1" applyFill="1" applyBorder="1" applyAlignment="1">
      <alignment horizontal="center" vertical="center"/>
      <protection/>
    </xf>
    <xf numFmtId="0" fontId="0" fillId="40" borderId="27" xfId="110" applyFont="1" applyFill="1" applyBorder="1" applyAlignment="1">
      <alignment horizontal="center" vertical="center"/>
      <protection/>
    </xf>
    <xf numFmtId="0" fontId="0" fillId="40" borderId="28" xfId="110" applyFont="1" applyFill="1" applyBorder="1" applyAlignment="1">
      <alignment horizontal="center" vertical="center"/>
      <protection/>
    </xf>
    <xf numFmtId="0" fontId="0" fillId="40" borderId="32" xfId="110" applyFill="1" applyBorder="1" applyAlignment="1">
      <alignment horizontal="center" vertical="center"/>
      <protection/>
    </xf>
    <xf numFmtId="0" fontId="0" fillId="40" borderId="33" xfId="110" applyFill="1" applyBorder="1" applyAlignment="1">
      <alignment horizontal="center" vertical="center"/>
      <protection/>
    </xf>
    <xf numFmtId="0" fontId="0" fillId="40" borderId="46" xfId="110" applyFill="1" applyBorder="1" applyAlignment="1">
      <alignment horizontal="center" vertical="center"/>
      <protection/>
    </xf>
    <xf numFmtId="0" fontId="0" fillId="40" borderId="47" xfId="110" applyFill="1" applyBorder="1" applyAlignment="1">
      <alignment horizontal="center" vertical="center"/>
      <protection/>
    </xf>
    <xf numFmtId="0" fontId="0" fillId="40" borderId="30" xfId="110" applyFont="1" applyFill="1" applyBorder="1" applyAlignment="1">
      <alignment vertical="center"/>
      <protection/>
    </xf>
    <xf numFmtId="165" fontId="0" fillId="40" borderId="32" xfId="81" applyFont="1" applyFill="1" applyBorder="1" applyAlignment="1">
      <alignment vertical="center"/>
    </xf>
    <xf numFmtId="0" fontId="0" fillId="40" borderId="44" xfId="110" applyFont="1" applyFill="1" applyBorder="1" applyAlignment="1">
      <alignment vertical="center"/>
      <protection/>
    </xf>
    <xf numFmtId="165" fontId="0" fillId="40" borderId="46" xfId="81" applyFont="1" applyFill="1" applyBorder="1" applyAlignment="1">
      <alignment vertical="center"/>
    </xf>
    <xf numFmtId="0" fontId="0" fillId="40" borderId="44" xfId="110" applyFill="1" applyBorder="1" applyAlignment="1">
      <alignment vertical="center"/>
      <protection/>
    </xf>
    <xf numFmtId="0" fontId="0" fillId="40" borderId="27" xfId="110" applyFill="1" applyBorder="1" applyAlignment="1">
      <alignment horizontal="center" vertical="center"/>
      <protection/>
    </xf>
    <xf numFmtId="0" fontId="0" fillId="40" borderId="28" xfId="110" applyFill="1" applyBorder="1" applyAlignment="1">
      <alignment horizontal="center" vertical="center"/>
      <protection/>
    </xf>
    <xf numFmtId="0" fontId="0" fillId="40" borderId="42" xfId="110" applyFill="1" applyBorder="1" applyAlignment="1">
      <alignment horizontal="center" vertical="center"/>
      <protection/>
    </xf>
    <xf numFmtId="0" fontId="0" fillId="40" borderId="51" xfId="110" applyFill="1" applyBorder="1" applyAlignment="1">
      <alignment horizontal="center" vertical="center"/>
      <protection/>
    </xf>
    <xf numFmtId="0" fontId="3" fillId="18" borderId="17" xfId="110" applyFont="1" applyFill="1" applyBorder="1" applyAlignment="1">
      <alignment horizontal="center" vertical="center"/>
      <protection/>
    </xf>
    <xf numFmtId="0" fontId="3" fillId="18" borderId="18" xfId="110" applyFont="1" applyFill="1" applyBorder="1" applyAlignment="1">
      <alignment horizontal="center" vertical="center"/>
      <protection/>
    </xf>
    <xf numFmtId="0" fontId="3" fillId="18" borderId="36" xfId="110" applyFont="1" applyFill="1" applyBorder="1" applyAlignment="1">
      <alignment horizontal="center" vertical="center"/>
      <protection/>
    </xf>
    <xf numFmtId="165" fontId="3" fillId="18" borderId="64" xfId="81" applyNumberFormat="1" applyFont="1" applyFill="1" applyBorder="1" applyAlignment="1">
      <alignment vertical="center"/>
    </xf>
    <xf numFmtId="0" fontId="3" fillId="18" borderId="65" xfId="110" applyFont="1" applyFill="1" applyBorder="1" applyAlignment="1">
      <alignment horizontal="center" vertical="center"/>
      <protection/>
    </xf>
    <xf numFmtId="0" fontId="14" fillId="0" borderId="53" xfId="110" applyFont="1" applyFill="1" applyBorder="1" applyAlignment="1">
      <alignment horizontal="center" vertical="center"/>
      <protection/>
    </xf>
    <xf numFmtId="0" fontId="3" fillId="48" borderId="20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9" fontId="121" fillId="0" borderId="32" xfId="0" applyNumberFormat="1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2" fillId="0" borderId="0" xfId="0" applyFont="1" applyAlignment="1">
      <alignment/>
    </xf>
    <xf numFmtId="172" fontId="121" fillId="0" borderId="32" xfId="57" applyNumberFormat="1" applyFont="1" applyBorder="1" applyAlignment="1">
      <alignment horizontal="center" vertical="center"/>
    </xf>
    <xf numFmtId="0" fontId="120" fillId="0" borderId="0" xfId="0" applyFont="1" applyAlignment="1">
      <alignment/>
    </xf>
    <xf numFmtId="172" fontId="120" fillId="0" borderId="58" xfId="57" applyNumberFormat="1" applyFont="1" applyBorder="1" applyAlignment="1">
      <alignment vertical="center"/>
    </xf>
    <xf numFmtId="172" fontId="120" fillId="0" borderId="0" xfId="57" applyNumberFormat="1" applyFont="1" applyBorder="1" applyAlignment="1">
      <alignment vertical="center"/>
    </xf>
    <xf numFmtId="172" fontId="120" fillId="0" borderId="66" xfId="57" applyNumberFormat="1" applyFont="1" applyBorder="1" applyAlignment="1">
      <alignment vertical="center"/>
    </xf>
    <xf numFmtId="172" fontId="120" fillId="0" borderId="67" xfId="57" applyNumberFormat="1" applyFont="1" applyBorder="1" applyAlignment="1">
      <alignment vertical="center"/>
    </xf>
    <xf numFmtId="0" fontId="119" fillId="0" borderId="0" xfId="0" applyFont="1" applyFill="1" applyAlignment="1">
      <alignment/>
    </xf>
    <xf numFmtId="172" fontId="119" fillId="33" borderId="49" xfId="57" applyNumberFormat="1" applyFont="1" applyFill="1" applyBorder="1" applyAlignment="1">
      <alignment vertical="center"/>
    </xf>
    <xf numFmtId="172" fontId="120" fillId="0" borderId="68" xfId="57" applyNumberFormat="1" applyFont="1" applyFill="1" applyBorder="1" applyAlignment="1">
      <alignment vertical="center"/>
    </xf>
    <xf numFmtId="172" fontId="120" fillId="0" borderId="69" xfId="57" applyNumberFormat="1" applyFont="1" applyFill="1" applyBorder="1" applyAlignment="1">
      <alignment vertical="center"/>
    </xf>
    <xf numFmtId="172" fontId="120" fillId="40" borderId="69" xfId="57" applyNumberFormat="1" applyFont="1" applyFill="1" applyBorder="1" applyAlignment="1">
      <alignment vertical="center"/>
    </xf>
    <xf numFmtId="172" fontId="120" fillId="0" borderId="70" xfId="57" applyNumberFormat="1" applyFont="1" applyFill="1" applyBorder="1" applyAlignment="1">
      <alignment vertical="center"/>
    </xf>
    <xf numFmtId="172" fontId="119" fillId="33" borderId="20" xfId="57" applyNumberFormat="1" applyFont="1" applyFill="1" applyBorder="1" applyAlignment="1">
      <alignment vertical="center"/>
    </xf>
    <xf numFmtId="0" fontId="123" fillId="37" borderId="32" xfId="106" applyFont="1" applyFill="1" applyBorder="1">
      <alignment/>
      <protection/>
    </xf>
    <xf numFmtId="0" fontId="124" fillId="0" borderId="0" xfId="106" applyFont="1" applyBorder="1" applyAlignment="1">
      <alignment horizontal="right"/>
      <protection/>
    </xf>
    <xf numFmtId="0" fontId="120" fillId="0" borderId="0" xfId="0" applyFont="1" applyBorder="1" applyAlignment="1">
      <alignment/>
    </xf>
    <xf numFmtId="165" fontId="3" fillId="0" borderId="0" xfId="57" applyNumberFormat="1" applyFont="1" applyFill="1" applyAlignment="1">
      <alignment vertical="center"/>
    </xf>
    <xf numFmtId="0" fontId="0" fillId="0" borderId="57" xfId="0" applyFont="1" applyBorder="1" applyAlignment="1">
      <alignment horizontal="left" vertical="center" wrapText="1" indent="1"/>
    </xf>
    <xf numFmtId="0" fontId="121" fillId="0" borderId="32" xfId="0" applyFont="1" applyBorder="1" applyAlignment="1">
      <alignment horizontal="center" vertical="center" wrapText="1"/>
    </xf>
    <xf numFmtId="3" fontId="121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3" fillId="50" borderId="32" xfId="0" applyFont="1" applyFill="1" applyBorder="1" applyAlignment="1">
      <alignment horizontal="center"/>
    </xf>
    <xf numFmtId="10" fontId="0" fillId="50" borderId="32" xfId="0" applyNumberFormat="1" applyFill="1" applyBorder="1" applyAlignment="1">
      <alignment horizontal="center"/>
    </xf>
    <xf numFmtId="164" fontId="76" fillId="50" borderId="32" xfId="0" applyNumberFormat="1" applyFont="1" applyFill="1" applyBorder="1" applyAlignment="1">
      <alignment horizontal="center"/>
    </xf>
    <xf numFmtId="10" fontId="0" fillId="50" borderId="32" xfId="0" applyNumberFormat="1" applyFill="1" applyBorder="1" applyAlignment="1">
      <alignment/>
    </xf>
    <xf numFmtId="165" fontId="0" fillId="0" borderId="0" xfId="0" applyNumberFormat="1" applyAlignment="1">
      <alignment/>
    </xf>
    <xf numFmtId="172" fontId="0" fillId="33" borderId="32" xfId="57" applyNumberFormat="1" applyFont="1" applyFill="1" applyBorder="1" applyAlignment="1">
      <alignment/>
    </xf>
    <xf numFmtId="172" fontId="0" fillId="33" borderId="34" xfId="57" applyNumberFormat="1" applyFont="1" applyFill="1" applyBorder="1" applyAlignment="1">
      <alignment/>
    </xf>
    <xf numFmtId="172" fontId="0" fillId="0" borderId="66" xfId="57" applyNumberFormat="1" applyFont="1" applyFill="1" applyBorder="1" applyAlignment="1">
      <alignment vertical="center"/>
    </xf>
    <xf numFmtId="172" fontId="0" fillId="0" borderId="58" xfId="57" applyNumberFormat="1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172" fontId="9" fillId="0" borderId="20" xfId="57" applyNumberFormat="1" applyFont="1" applyFill="1" applyBorder="1" applyAlignment="1">
      <alignment/>
    </xf>
    <xf numFmtId="172" fontId="120" fillId="37" borderId="53" xfId="57" applyNumberFormat="1" applyFont="1" applyFill="1" applyBorder="1" applyAlignment="1">
      <alignment vertical="center" wrapText="1"/>
    </xf>
    <xf numFmtId="172" fontId="10" fillId="0" borderId="20" xfId="57" applyNumberFormat="1" applyFont="1" applyFill="1" applyBorder="1" applyAlignment="1">
      <alignment/>
    </xf>
    <xf numFmtId="172" fontId="10" fillId="39" borderId="20" xfId="57" applyNumberFormat="1" applyFont="1" applyFill="1" applyBorder="1" applyAlignment="1">
      <alignment/>
    </xf>
    <xf numFmtId="172" fontId="10" fillId="33" borderId="20" xfId="57" applyNumberFormat="1" applyFont="1" applyFill="1" applyBorder="1" applyAlignment="1">
      <alignment/>
    </xf>
    <xf numFmtId="172" fontId="9" fillId="33" borderId="20" xfId="57" applyNumberFormat="1" applyFont="1" applyFill="1" applyBorder="1" applyAlignment="1">
      <alignment/>
    </xf>
    <xf numFmtId="172" fontId="9" fillId="39" borderId="20" xfId="57" applyNumberFormat="1" applyFont="1" applyFill="1" applyBorder="1" applyAlignment="1">
      <alignment/>
    </xf>
    <xf numFmtId="172" fontId="120" fillId="33" borderId="22" xfId="57" applyNumberFormat="1" applyFont="1" applyFill="1" applyBorder="1" applyAlignment="1">
      <alignment vertical="center"/>
    </xf>
    <xf numFmtId="172" fontId="120" fillId="33" borderId="21" xfId="57" applyNumberFormat="1" applyFont="1" applyFill="1" applyBorder="1" applyAlignment="1">
      <alignment vertical="center"/>
    </xf>
    <xf numFmtId="0" fontId="119" fillId="0" borderId="66" xfId="0" applyFont="1" applyBorder="1" applyAlignment="1">
      <alignment vertical="center"/>
    </xf>
    <xf numFmtId="172" fontId="120" fillId="33" borderId="23" xfId="57" applyNumberFormat="1" applyFont="1" applyFill="1" applyBorder="1" applyAlignment="1">
      <alignment vertical="center"/>
    </xf>
    <xf numFmtId="172" fontId="120" fillId="33" borderId="33" xfId="57" applyNumberFormat="1" applyFont="1" applyFill="1" applyBorder="1" applyAlignment="1">
      <alignment vertical="center"/>
    </xf>
    <xf numFmtId="172" fontId="120" fillId="0" borderId="58" xfId="57" applyNumberFormat="1" applyFont="1" applyFill="1" applyBorder="1" applyAlignment="1">
      <alignment vertical="center"/>
    </xf>
    <xf numFmtId="172" fontId="120" fillId="0" borderId="71" xfId="57" applyNumberFormat="1" applyFont="1" applyFill="1" applyBorder="1" applyAlignment="1">
      <alignment vertical="center"/>
    </xf>
    <xf numFmtId="172" fontId="120" fillId="33" borderId="45" xfId="57" applyNumberFormat="1" applyFont="1" applyFill="1" applyBorder="1" applyAlignment="1">
      <alignment vertical="center"/>
    </xf>
    <xf numFmtId="172" fontId="120" fillId="33" borderId="46" xfId="57" applyNumberFormat="1" applyFont="1" applyFill="1" applyBorder="1" applyAlignment="1">
      <alignment vertical="center"/>
    </xf>
    <xf numFmtId="172" fontId="120" fillId="33" borderId="47" xfId="57" applyNumberFormat="1" applyFont="1" applyFill="1" applyBorder="1" applyAlignment="1">
      <alignment vertical="center"/>
    </xf>
    <xf numFmtId="172" fontId="0" fillId="33" borderId="62" xfId="57" applyNumberFormat="1" applyFont="1" applyFill="1" applyBorder="1" applyAlignment="1">
      <alignment/>
    </xf>
    <xf numFmtId="172" fontId="0" fillId="33" borderId="22" xfId="57" applyNumberFormat="1" applyFont="1" applyFill="1" applyBorder="1" applyAlignment="1">
      <alignment/>
    </xf>
    <xf numFmtId="172" fontId="0" fillId="33" borderId="24" xfId="57" applyNumberFormat="1" applyFont="1" applyFill="1" applyBorder="1" applyAlignment="1">
      <alignment vertical="center"/>
    </xf>
    <xf numFmtId="172" fontId="0" fillId="33" borderId="30" xfId="57" applyNumberFormat="1" applyFont="1" applyFill="1" applyBorder="1" applyAlignment="1">
      <alignment/>
    </xf>
    <xf numFmtId="172" fontId="0" fillId="34" borderId="17" xfId="57" applyNumberFormat="1" applyFont="1" applyFill="1" applyBorder="1" applyAlignment="1">
      <alignment/>
    </xf>
    <xf numFmtId="0" fontId="3" fillId="39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172" fontId="0" fillId="34" borderId="62" xfId="57" applyNumberFormat="1" applyFont="1" applyFill="1" applyBorder="1" applyAlignment="1">
      <alignment vertical="center"/>
    </xf>
    <xf numFmtId="172" fontId="0" fillId="34" borderId="22" xfId="57" applyNumberFormat="1" applyFont="1" applyFill="1" applyBorder="1" applyAlignment="1">
      <alignment vertical="center"/>
    </xf>
    <xf numFmtId="172" fontId="0" fillId="34" borderId="24" xfId="57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2" fontId="0" fillId="0" borderId="10" xfId="57" applyNumberFormat="1" applyFont="1" applyBorder="1" applyAlignment="1">
      <alignment vertical="center"/>
    </xf>
    <xf numFmtId="172" fontId="0" fillId="0" borderId="11" xfId="57" applyNumberFormat="1" applyFont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64" xfId="57" applyNumberFormat="1" applyFont="1" applyBorder="1" applyAlignment="1">
      <alignment vertical="center"/>
    </xf>
    <xf numFmtId="172" fontId="0" fillId="0" borderId="20" xfId="57" applyNumberFormat="1" applyFont="1" applyFill="1" applyBorder="1" applyAlignment="1">
      <alignment vertical="center"/>
    </xf>
    <xf numFmtId="0" fontId="12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2" fontId="120" fillId="0" borderId="56" xfId="57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5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/>
    </xf>
    <xf numFmtId="172" fontId="0" fillId="34" borderId="44" xfId="57" applyNumberFormat="1" applyFont="1" applyFill="1" applyBorder="1" applyAlignment="1">
      <alignment vertical="center"/>
    </xf>
    <xf numFmtId="172" fontId="0" fillId="34" borderId="46" xfId="57" applyNumberFormat="1" applyFont="1" applyFill="1" applyBorder="1" applyAlignment="1">
      <alignment vertical="center"/>
    </xf>
    <xf numFmtId="172" fontId="0" fillId="34" borderId="72" xfId="57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72" fontId="120" fillId="0" borderId="55" xfId="57" applyNumberFormat="1" applyFont="1" applyBorder="1" applyAlignment="1">
      <alignment vertical="center"/>
    </xf>
    <xf numFmtId="172" fontId="0" fillId="34" borderId="20" xfId="57" applyNumberFormat="1" applyFont="1" applyFill="1" applyBorder="1" applyAlignment="1">
      <alignment vertical="center"/>
    </xf>
    <xf numFmtId="0" fontId="120" fillId="0" borderId="0" xfId="0" applyFont="1" applyFill="1" applyBorder="1" applyAlignment="1">
      <alignment vertical="center" wrapText="1"/>
    </xf>
    <xf numFmtId="0" fontId="120" fillId="37" borderId="57" xfId="0" applyFont="1" applyFill="1" applyBorder="1" applyAlignment="1">
      <alignment vertical="center" wrapText="1"/>
    </xf>
    <xf numFmtId="0" fontId="120" fillId="0" borderId="0" xfId="0" applyFont="1" applyBorder="1" applyAlignment="1">
      <alignment vertical="center" wrapText="1"/>
    </xf>
    <xf numFmtId="172" fontId="0" fillId="0" borderId="0" xfId="57" applyNumberFormat="1" applyFont="1" applyBorder="1" applyAlignment="1">
      <alignment horizontal="center" vertical="center" wrapText="1"/>
    </xf>
    <xf numFmtId="172" fontId="23" fillId="34" borderId="20" xfId="57" applyNumberFormat="1" applyFont="1" applyFill="1" applyBorder="1" applyAlignment="1">
      <alignment vertical="center"/>
    </xf>
    <xf numFmtId="172" fontId="125" fillId="33" borderId="20" xfId="57" applyNumberFormat="1" applyFont="1" applyFill="1" applyBorder="1" applyAlignment="1">
      <alignment/>
    </xf>
    <xf numFmtId="0" fontId="0" fillId="33" borderId="58" xfId="0" applyFont="1" applyFill="1" applyBorder="1" applyAlignment="1">
      <alignment vertical="center"/>
    </xf>
    <xf numFmtId="0" fontId="120" fillId="0" borderId="71" xfId="0" applyFont="1" applyBorder="1" applyAlignment="1">
      <alignment vertical="center"/>
    </xf>
    <xf numFmtId="0" fontId="14" fillId="34" borderId="54" xfId="0" applyFont="1" applyFill="1" applyBorder="1" applyAlignment="1">
      <alignment vertical="center"/>
    </xf>
    <xf numFmtId="0" fontId="0" fillId="33" borderId="66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172" fontId="0" fillId="33" borderId="20" xfId="57" applyNumberFormat="1" applyFont="1" applyFill="1" applyBorder="1" applyAlignment="1">
      <alignment vertical="center"/>
    </xf>
    <xf numFmtId="172" fontId="6" fillId="33" borderId="73" xfId="57" applyNumberFormat="1" applyFont="1" applyFill="1" applyBorder="1" applyAlignment="1">
      <alignment/>
    </xf>
    <xf numFmtId="172" fontId="6" fillId="33" borderId="58" xfId="57" applyNumberFormat="1" applyFont="1" applyFill="1" applyBorder="1" applyAlignment="1">
      <alignment/>
    </xf>
    <xf numFmtId="172" fontId="6" fillId="33" borderId="71" xfId="57" applyNumberFormat="1" applyFont="1" applyFill="1" applyBorder="1" applyAlignment="1">
      <alignment/>
    </xf>
    <xf numFmtId="172" fontId="6" fillId="33" borderId="20" xfId="57" applyNumberFormat="1" applyFont="1" applyFill="1" applyBorder="1" applyAlignment="1">
      <alignment/>
    </xf>
    <xf numFmtId="172" fontId="2" fillId="33" borderId="20" xfId="57" applyNumberFormat="1" applyFont="1" applyFill="1" applyBorder="1" applyAlignment="1">
      <alignment/>
    </xf>
    <xf numFmtId="172" fontId="6" fillId="33" borderId="49" xfId="57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2" fillId="34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172" fontId="0" fillId="34" borderId="20" xfId="57" applyNumberFormat="1" applyFont="1" applyFill="1" applyBorder="1" applyAlignment="1">
      <alignment vertical="center"/>
    </xf>
    <xf numFmtId="0" fontId="9" fillId="40" borderId="20" xfId="0" applyFont="1" applyFill="1" applyBorder="1" applyAlignment="1">
      <alignment vertical="center"/>
    </xf>
    <xf numFmtId="172" fontId="14" fillId="0" borderId="20" xfId="57" applyNumberFormat="1" applyFont="1" applyFill="1" applyBorder="1" applyAlignment="1">
      <alignment/>
    </xf>
    <xf numFmtId="172" fontId="9" fillId="8" borderId="20" xfId="57" applyNumberFormat="1" applyFont="1" applyFill="1" applyBorder="1" applyAlignment="1">
      <alignment/>
    </xf>
    <xf numFmtId="0" fontId="119" fillId="0" borderId="0" xfId="0" applyFont="1" applyAlignment="1">
      <alignment/>
    </xf>
    <xf numFmtId="165" fontId="119" fillId="0" borderId="0" xfId="57" applyFont="1" applyAlignment="1">
      <alignment horizontal="center"/>
    </xf>
    <xf numFmtId="0" fontId="3" fillId="34" borderId="74" xfId="0" applyFont="1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74" xfId="0" applyFill="1" applyBorder="1" applyAlignment="1">
      <alignment/>
    </xf>
    <xf numFmtId="0" fontId="3" fillId="37" borderId="62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4" fillId="40" borderId="43" xfId="0" applyFont="1" applyFill="1" applyBorder="1" applyAlignment="1">
      <alignment vertical="center" wrapText="1"/>
    </xf>
    <xf numFmtId="172" fontId="24" fillId="40" borderId="63" xfId="0" applyNumberFormat="1" applyFont="1" applyFill="1" applyBorder="1" applyAlignment="1">
      <alignment vertical="center" wrapText="1"/>
    </xf>
    <xf numFmtId="0" fontId="14" fillId="40" borderId="20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vertical="center" wrapText="1"/>
    </xf>
    <xf numFmtId="172" fontId="2" fillId="16" borderId="20" xfId="66" applyNumberFormat="1" applyFont="1" applyFill="1" applyBorder="1" applyAlignment="1">
      <alignment/>
    </xf>
    <xf numFmtId="0" fontId="3" fillId="44" borderId="20" xfId="0" applyFont="1" applyFill="1" applyBorder="1" applyAlignment="1">
      <alignment vertical="center"/>
    </xf>
    <xf numFmtId="172" fontId="3" fillId="13" borderId="20" xfId="57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13" fillId="46" borderId="30" xfId="0" applyFont="1" applyFill="1" applyBorder="1" applyAlignment="1">
      <alignment/>
    </xf>
    <xf numFmtId="0" fontId="34" fillId="46" borderId="31" xfId="0" applyFont="1" applyFill="1" applyBorder="1" applyAlignment="1">
      <alignment/>
    </xf>
    <xf numFmtId="0" fontId="115" fillId="46" borderId="31" xfId="0" applyFont="1" applyFill="1" applyBorder="1" applyAlignment="1">
      <alignment/>
    </xf>
    <xf numFmtId="172" fontId="34" fillId="46" borderId="32" xfId="72" applyNumberFormat="1" applyFont="1" applyFill="1" applyBorder="1" applyAlignment="1">
      <alignment/>
    </xf>
    <xf numFmtId="172" fontId="115" fillId="46" borderId="32" xfId="66" applyNumberFormat="1" applyFont="1" applyFill="1" applyBorder="1" applyAlignment="1">
      <alignment/>
    </xf>
    <xf numFmtId="177" fontId="115" fillId="46" borderId="32" xfId="66" applyNumberFormat="1" applyFont="1" applyFill="1" applyBorder="1" applyAlignment="1">
      <alignment/>
    </xf>
    <xf numFmtId="178" fontId="115" fillId="46" borderId="32" xfId="0" applyNumberFormat="1" applyFont="1" applyFill="1" applyBorder="1" applyAlignment="1">
      <alignment/>
    </xf>
    <xf numFmtId="172" fontId="115" fillId="46" borderId="32" xfId="0" applyNumberFormat="1" applyFont="1" applyFill="1" applyBorder="1" applyAlignment="1">
      <alignment/>
    </xf>
    <xf numFmtId="172" fontId="115" fillId="46" borderId="33" xfId="0" applyNumberFormat="1" applyFont="1" applyFill="1" applyBorder="1" applyAlignment="1">
      <alignment wrapText="1"/>
    </xf>
    <xf numFmtId="172" fontId="115" fillId="46" borderId="34" xfId="66" applyNumberFormat="1" applyFont="1" applyFill="1" applyBorder="1" applyAlignment="1">
      <alignment wrapText="1"/>
    </xf>
    <xf numFmtId="0" fontId="115" fillId="46" borderId="30" xfId="0" applyFont="1" applyFill="1" applyBorder="1" applyAlignment="1">
      <alignment/>
    </xf>
    <xf numFmtId="178" fontId="115" fillId="46" borderId="32" xfId="66" applyNumberFormat="1" applyFont="1" applyFill="1" applyBorder="1" applyAlignment="1">
      <alignment/>
    </xf>
    <xf numFmtId="2" fontId="115" fillId="46" borderId="33" xfId="66" applyNumberFormat="1" applyFont="1" applyFill="1" applyBorder="1" applyAlignment="1">
      <alignment/>
    </xf>
    <xf numFmtId="172" fontId="115" fillId="46" borderId="33" xfId="0" applyNumberFormat="1" applyFont="1" applyFill="1" applyBorder="1" applyAlignment="1">
      <alignment/>
    </xf>
    <xf numFmtId="172" fontId="115" fillId="46" borderId="72" xfId="66" applyNumberFormat="1" applyFont="1" applyFill="1" applyBorder="1" applyAlignment="1">
      <alignment wrapText="1"/>
    </xf>
    <xf numFmtId="0" fontId="3" fillId="46" borderId="30" xfId="0" applyFont="1" applyFill="1" applyBorder="1" applyAlignment="1">
      <alignment/>
    </xf>
    <xf numFmtId="0" fontId="0" fillId="46" borderId="31" xfId="0" applyFill="1" applyBorder="1" applyAlignment="1">
      <alignment/>
    </xf>
    <xf numFmtId="172" fontId="0" fillId="46" borderId="32" xfId="66" applyNumberFormat="1" applyFont="1" applyFill="1" applyBorder="1" applyAlignment="1">
      <alignment/>
    </xf>
    <xf numFmtId="177" fontId="0" fillId="46" borderId="33" xfId="66" applyNumberFormat="1" applyFont="1" applyFill="1" applyBorder="1" applyAlignment="1">
      <alignment/>
    </xf>
    <xf numFmtId="172" fontId="0" fillId="46" borderId="33" xfId="66" applyNumberFormat="1" applyFont="1" applyFill="1" applyBorder="1" applyAlignment="1">
      <alignment/>
    </xf>
    <xf numFmtId="172" fontId="0" fillId="46" borderId="72" xfId="66" applyNumberFormat="1" applyFont="1" applyFill="1" applyBorder="1" applyAlignment="1">
      <alignment/>
    </xf>
    <xf numFmtId="0" fontId="0" fillId="46" borderId="44" xfId="0" applyFont="1" applyFill="1" applyBorder="1" applyAlignment="1">
      <alignment/>
    </xf>
    <xf numFmtId="0" fontId="0" fillId="46" borderId="45" xfId="0" applyFill="1" applyBorder="1" applyAlignment="1">
      <alignment/>
    </xf>
    <xf numFmtId="172" fontId="0" fillId="46" borderId="46" xfId="66" applyNumberFormat="1" applyFont="1" applyFill="1" applyBorder="1" applyAlignment="1">
      <alignment/>
    </xf>
    <xf numFmtId="172" fontId="0" fillId="46" borderId="47" xfId="66" applyNumberFormat="1" applyFont="1" applyFill="1" applyBorder="1" applyAlignment="1">
      <alignment/>
    </xf>
    <xf numFmtId="178" fontId="0" fillId="46" borderId="47" xfId="66" applyNumberFormat="1" applyFont="1" applyFill="1" applyBorder="1" applyAlignment="1">
      <alignment/>
    </xf>
    <xf numFmtId="172" fontId="0" fillId="46" borderId="41" xfId="66" applyNumberFormat="1" applyFont="1" applyFill="1" applyBorder="1" applyAlignment="1">
      <alignment/>
    </xf>
    <xf numFmtId="0" fontId="3" fillId="46" borderId="39" xfId="0" applyFont="1" applyFill="1" applyBorder="1" applyAlignment="1">
      <alignment/>
    </xf>
    <xf numFmtId="0" fontId="0" fillId="46" borderId="35" xfId="0" applyFill="1" applyBorder="1" applyAlignment="1">
      <alignment/>
    </xf>
    <xf numFmtId="172" fontId="0" fillId="46" borderId="43" xfId="66" applyNumberFormat="1" applyFont="1" applyFill="1" applyBorder="1" applyAlignment="1">
      <alignment/>
    </xf>
    <xf numFmtId="172" fontId="0" fillId="46" borderId="40" xfId="66" applyNumberFormat="1" applyFont="1" applyFill="1" applyBorder="1" applyAlignment="1">
      <alignment/>
    </xf>
    <xf numFmtId="177" fontId="3" fillId="46" borderId="40" xfId="66" applyNumberFormat="1" applyFont="1" applyFill="1" applyBorder="1" applyAlignment="1">
      <alignment/>
    </xf>
    <xf numFmtId="172" fontId="3" fillId="46" borderId="40" xfId="66" applyNumberFormat="1" applyFont="1" applyFill="1" applyBorder="1" applyAlignment="1">
      <alignment/>
    </xf>
    <xf numFmtId="172" fontId="3" fillId="46" borderId="20" xfId="66" applyNumberFormat="1" applyFont="1" applyFill="1" applyBorder="1" applyAlignment="1">
      <alignment/>
    </xf>
    <xf numFmtId="0" fontId="29" fillId="13" borderId="13" xfId="36" applyFill="1" applyBorder="1" applyAlignment="1" applyProtection="1">
      <alignment vertical="center" wrapText="1"/>
      <protection/>
    </xf>
    <xf numFmtId="0" fontId="0" fillId="13" borderId="0" xfId="0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41" xfId="0" applyFont="1" applyFill="1" applyBorder="1" applyAlignment="1">
      <alignment vertical="center" wrapText="1"/>
    </xf>
    <xf numFmtId="0" fontId="0" fillId="13" borderId="37" xfId="0" applyFont="1" applyFill="1" applyBorder="1" applyAlignment="1">
      <alignment vertical="center" wrapText="1"/>
    </xf>
    <xf numFmtId="0" fontId="0" fillId="13" borderId="19" xfId="0" applyFill="1" applyBorder="1" applyAlignment="1">
      <alignment vertical="center" wrapText="1"/>
    </xf>
    <xf numFmtId="0" fontId="0" fillId="13" borderId="56" xfId="0" applyFill="1" applyBorder="1" applyAlignment="1">
      <alignment vertical="center" wrapText="1"/>
    </xf>
    <xf numFmtId="0" fontId="127" fillId="10" borderId="15" xfId="0" applyFont="1" applyFill="1" applyBorder="1" applyAlignment="1">
      <alignment horizontal="center" vertical="center" wrapText="1"/>
    </xf>
    <xf numFmtId="0" fontId="127" fillId="10" borderId="12" xfId="0" applyFont="1" applyFill="1" applyBorder="1" applyAlignment="1">
      <alignment horizontal="center" vertical="center" wrapText="1"/>
    </xf>
    <xf numFmtId="0" fontId="127" fillId="10" borderId="55" xfId="0" applyFont="1" applyFill="1" applyBorder="1" applyAlignment="1">
      <alignment horizontal="center" vertical="center" wrapText="1"/>
    </xf>
    <xf numFmtId="0" fontId="127" fillId="10" borderId="37" xfId="0" applyFont="1" applyFill="1" applyBorder="1" applyAlignment="1">
      <alignment horizontal="center" vertical="center" wrapText="1"/>
    </xf>
    <xf numFmtId="0" fontId="127" fillId="10" borderId="19" xfId="0" applyFont="1" applyFill="1" applyBorder="1" applyAlignment="1">
      <alignment horizontal="center" vertical="center" wrapText="1"/>
    </xf>
    <xf numFmtId="0" fontId="127" fillId="10" borderId="56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49" xfId="0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49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3" fillId="18" borderId="49" xfId="0" applyFont="1" applyFill="1" applyBorder="1" applyAlignment="1">
      <alignment vertical="center" wrapText="1"/>
    </xf>
    <xf numFmtId="0" fontId="3" fillId="13" borderId="15" xfId="0" applyFont="1" applyFill="1" applyBorder="1" applyAlignment="1">
      <alignment vertical="center" wrapText="1"/>
    </xf>
    <xf numFmtId="0" fontId="3" fillId="13" borderId="12" xfId="0" applyFont="1" applyFill="1" applyBorder="1" applyAlignment="1">
      <alignment vertical="center" wrapText="1"/>
    </xf>
    <xf numFmtId="0" fontId="3" fillId="13" borderId="55" xfId="0" applyFont="1" applyFill="1" applyBorder="1" applyAlignment="1">
      <alignment vertical="center" wrapText="1"/>
    </xf>
    <xf numFmtId="0" fontId="53" fillId="51" borderId="10" xfId="0" applyFont="1" applyFill="1" applyBorder="1" applyAlignment="1">
      <alignment horizontal="center" vertical="center" wrapText="1"/>
    </xf>
    <xf numFmtId="0" fontId="0" fillId="51" borderId="11" xfId="0" applyFill="1" applyBorder="1" applyAlignment="1">
      <alignment horizontal="center" vertical="center" wrapText="1"/>
    </xf>
    <xf numFmtId="0" fontId="0" fillId="51" borderId="49" xfId="0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55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41" xfId="0" applyFont="1" applyFill="1" applyBorder="1" applyAlignment="1">
      <alignment horizontal="left" vertical="center" wrapText="1"/>
    </xf>
    <xf numFmtId="0" fontId="3" fillId="11" borderId="37" xfId="0" applyFont="1" applyFill="1" applyBorder="1" applyAlignment="1">
      <alignment horizontal="left" vertical="center" wrapText="1"/>
    </xf>
    <xf numFmtId="0" fontId="3" fillId="11" borderId="19" xfId="0" applyFont="1" applyFill="1" applyBorder="1" applyAlignment="1">
      <alignment horizontal="left" vertical="center" wrapText="1"/>
    </xf>
    <xf numFmtId="0" fontId="3" fillId="11" borderId="56" xfId="0" applyFont="1" applyFill="1" applyBorder="1" applyAlignment="1">
      <alignment horizontal="left" vertical="center" wrapText="1"/>
    </xf>
    <xf numFmtId="172" fontId="0" fillId="0" borderId="53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2" fontId="0" fillId="0" borderId="53" xfId="57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9" fontId="24" fillId="40" borderId="32" xfId="119" applyFont="1" applyFill="1" applyBorder="1" applyAlignment="1">
      <alignment vertical="center" wrapText="1"/>
    </xf>
    <xf numFmtId="9" fontId="24" fillId="40" borderId="34" xfId="119" applyFont="1" applyFill="1" applyBorder="1" applyAlignment="1">
      <alignment vertical="center" wrapText="1"/>
    </xf>
    <xf numFmtId="0" fontId="0" fillId="40" borderId="33" xfId="0" applyFill="1" applyBorder="1" applyAlignment="1">
      <alignment vertical="center" wrapText="1"/>
    </xf>
    <xf numFmtId="0" fontId="0" fillId="40" borderId="50" xfId="0" applyFill="1" applyBorder="1" applyAlignment="1">
      <alignment vertical="center" wrapText="1"/>
    </xf>
    <xf numFmtId="0" fontId="0" fillId="40" borderId="31" xfId="0" applyFill="1" applyBorder="1" applyAlignment="1">
      <alignment vertical="center" wrapText="1"/>
    </xf>
    <xf numFmtId="0" fontId="3" fillId="33" borderId="43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40" borderId="32" xfId="0" applyFill="1" applyBorder="1" applyAlignment="1">
      <alignment vertical="center" wrapText="1"/>
    </xf>
    <xf numFmtId="0" fontId="0" fillId="40" borderId="34" xfId="0" applyFill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128" fillId="10" borderId="10" xfId="0" applyFont="1" applyFill="1" applyBorder="1" applyAlignment="1">
      <alignment horizontal="center" vertical="center"/>
    </xf>
    <xf numFmtId="0" fontId="129" fillId="10" borderId="11" xfId="0" applyFont="1" applyFill="1" applyBorder="1" applyAlignment="1">
      <alignment/>
    </xf>
    <xf numFmtId="0" fontId="129" fillId="10" borderId="49" xfId="0" applyFont="1" applyFill="1" applyBorder="1" applyAlignment="1">
      <alignment/>
    </xf>
    <xf numFmtId="0" fontId="0" fillId="0" borderId="22" xfId="0" applyFill="1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40" borderId="32" xfId="0" applyFill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172" fontId="120" fillId="37" borderId="53" xfId="57" applyNumberFormat="1" applyFont="1" applyFill="1" applyBorder="1" applyAlignment="1">
      <alignment horizontal="center" vertical="center" wrapText="1"/>
    </xf>
    <xf numFmtId="0" fontId="120" fillId="37" borderId="54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172" fontId="120" fillId="37" borderId="53" xfId="57" applyNumberFormat="1" applyFont="1" applyFill="1" applyBorder="1" applyAlignment="1">
      <alignment horizontal="right" vertical="center" wrapText="1"/>
    </xf>
    <xf numFmtId="172" fontId="120" fillId="37" borderId="57" xfId="57" applyNumberFormat="1" applyFont="1" applyFill="1" applyBorder="1" applyAlignment="1">
      <alignment horizontal="right" vertical="center" wrapText="1"/>
    </xf>
    <xf numFmtId="0" fontId="120" fillId="37" borderId="54" xfId="0" applyFont="1" applyFill="1" applyBorder="1" applyAlignment="1">
      <alignment horizontal="right" vertical="center" wrapText="1"/>
    </xf>
    <xf numFmtId="172" fontId="0" fillId="0" borderId="10" xfId="57" applyNumberFormat="1" applyFont="1" applyFill="1" applyBorder="1" applyAlignment="1">
      <alignment horizontal="center" vertical="center"/>
    </xf>
    <xf numFmtId="172" fontId="0" fillId="0" borderId="11" xfId="57" applyNumberFormat="1" applyFont="1" applyFill="1" applyBorder="1" applyAlignment="1">
      <alignment horizontal="center" vertical="center"/>
    </xf>
    <xf numFmtId="172" fontId="0" fillId="0" borderId="49" xfId="57" applyNumberFormat="1" applyFont="1" applyFill="1" applyBorder="1" applyAlignment="1">
      <alignment horizontal="center" vertical="center"/>
    </xf>
    <xf numFmtId="172" fontId="120" fillId="37" borderId="55" xfId="57" applyNumberFormat="1" applyFont="1" applyFill="1" applyBorder="1" applyAlignment="1">
      <alignment vertical="center"/>
    </xf>
    <xf numFmtId="0" fontId="120" fillId="37" borderId="41" xfId="0" applyFont="1" applyFill="1" applyBorder="1" applyAlignment="1">
      <alignment vertical="center"/>
    </xf>
    <xf numFmtId="0" fontId="120" fillId="37" borderId="56" xfId="0" applyFont="1" applyFill="1" applyBorder="1" applyAlignment="1">
      <alignment vertical="center"/>
    </xf>
    <xf numFmtId="172" fontId="0" fillId="0" borderId="10" xfId="57" applyNumberFormat="1" applyFont="1" applyBorder="1" applyAlignment="1">
      <alignment horizontal="center" vertical="center"/>
    </xf>
    <xf numFmtId="172" fontId="0" fillId="0" borderId="11" xfId="57" applyNumberFormat="1" applyFont="1" applyBorder="1" applyAlignment="1">
      <alignment horizontal="center" vertical="center"/>
    </xf>
    <xf numFmtId="172" fontId="0" fillId="0" borderId="48" xfId="57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2" fontId="0" fillId="0" borderId="53" xfId="57" applyNumberFormat="1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172" fontId="120" fillId="37" borderId="53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175" fontId="0" fillId="33" borderId="53" xfId="57" applyNumberFormat="1" applyFont="1" applyFill="1" applyBorder="1" applyAlignment="1">
      <alignment vertical="center" wrapText="1"/>
    </xf>
    <xf numFmtId="175" fontId="0" fillId="0" borderId="53" xfId="57" applyNumberFormat="1" applyFont="1" applyBorder="1" applyAlignment="1">
      <alignment vertical="center" wrapText="1"/>
    </xf>
    <xf numFmtId="172" fontId="0" fillId="37" borderId="53" xfId="57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125" fillId="33" borderId="10" xfId="0" applyFont="1" applyFill="1" applyBorder="1" applyAlignment="1">
      <alignment horizontal="left" vertical="center" wrapText="1"/>
    </xf>
    <xf numFmtId="0" fontId="125" fillId="33" borderId="11" xfId="0" applyFont="1" applyFill="1" applyBorder="1" applyAlignment="1">
      <alignment horizontal="left" vertical="center" wrapText="1"/>
    </xf>
    <xf numFmtId="0" fontId="125" fillId="33" borderId="4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 horizontal="center" vertical="center" textRotation="90" wrapText="1"/>
    </xf>
    <xf numFmtId="0" fontId="48" fillId="33" borderId="57" xfId="0" applyFont="1" applyFill="1" applyBorder="1" applyAlignment="1">
      <alignment horizontal="center" vertical="center" textRotation="90" wrapText="1"/>
    </xf>
    <xf numFmtId="0" fontId="48" fillId="33" borderId="54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9" fillId="39" borderId="10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vertical="center" wrapText="1"/>
    </xf>
    <xf numFmtId="0" fontId="0" fillId="39" borderId="49" xfId="0" applyFont="1" applyFill="1" applyBorder="1" applyAlignment="1">
      <alignment vertical="center" wrapText="1"/>
    </xf>
    <xf numFmtId="0" fontId="11" fillId="40" borderId="53" xfId="0" applyFont="1" applyFill="1" applyBorder="1" applyAlignment="1">
      <alignment horizontal="center" vertical="center" textRotation="90" wrapText="1"/>
    </xf>
    <xf numFmtId="0" fontId="11" fillId="40" borderId="57" xfId="0" applyFont="1" applyFill="1" applyBorder="1" applyAlignment="1">
      <alignment horizontal="center" vertical="center" textRotation="90" wrapText="1"/>
    </xf>
    <xf numFmtId="0" fontId="11" fillId="40" borderId="54" xfId="0" applyFont="1" applyFill="1" applyBorder="1" applyAlignment="1">
      <alignment horizontal="center" vertical="center" textRotation="90" wrapText="1"/>
    </xf>
    <xf numFmtId="0" fontId="35" fillId="18" borderId="17" xfId="0" applyFont="1" applyFill="1" applyBorder="1" applyAlignment="1">
      <alignment wrapText="1"/>
    </xf>
    <xf numFmtId="0" fontId="35" fillId="18" borderId="48" xfId="0" applyFont="1" applyFill="1" applyBorder="1" applyAlignment="1">
      <alignment wrapText="1"/>
    </xf>
    <xf numFmtId="0" fontId="35" fillId="18" borderId="36" xfId="0" applyFont="1" applyFill="1" applyBorder="1" applyAlignment="1">
      <alignment wrapText="1"/>
    </xf>
    <xf numFmtId="172" fontId="3" fillId="0" borderId="0" xfId="66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vertical="center" wrapText="1"/>
    </xf>
    <xf numFmtId="172" fontId="24" fillId="52" borderId="10" xfId="66" applyNumberFormat="1" applyFont="1" applyFill="1" applyBorder="1" applyAlignment="1">
      <alignment horizontal="center" vertical="center" wrapText="1"/>
    </xf>
    <xf numFmtId="0" fontId="17" fillId="52" borderId="11" xfId="0" applyFont="1" applyFill="1" applyBorder="1" applyAlignment="1">
      <alignment horizontal="center" vertical="center" wrapText="1"/>
    </xf>
    <xf numFmtId="0" fontId="17" fillId="52" borderId="49" xfId="0" applyFont="1" applyFill="1" applyBorder="1" applyAlignment="1">
      <alignment horizontal="center" vertical="center" wrapText="1"/>
    </xf>
    <xf numFmtId="0" fontId="130" fillId="10" borderId="10" xfId="0" applyFont="1" applyFill="1" applyBorder="1" applyAlignment="1">
      <alignment horizontal="center" vertical="center" wrapText="1"/>
    </xf>
    <xf numFmtId="0" fontId="130" fillId="10" borderId="11" xfId="0" applyFont="1" applyFill="1" applyBorder="1" applyAlignment="1">
      <alignment horizontal="center" vertical="center" wrapText="1"/>
    </xf>
    <xf numFmtId="0" fontId="130" fillId="10" borderId="49" xfId="0" applyFont="1" applyFill="1" applyBorder="1" applyAlignment="1">
      <alignment horizontal="center" vertical="center" wrapText="1"/>
    </xf>
    <xf numFmtId="0" fontId="42" fillId="39" borderId="10" xfId="0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horizontal="center" vertical="center" wrapText="1"/>
    </xf>
    <xf numFmtId="0" fontId="42" fillId="39" borderId="49" xfId="0" applyFont="1" applyFill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49" xfId="0" applyFont="1" applyBorder="1" applyAlignment="1">
      <alignment horizontal="center" vertical="center" wrapText="1"/>
    </xf>
    <xf numFmtId="0" fontId="35" fillId="16" borderId="17" xfId="0" applyFont="1" applyFill="1" applyBorder="1" applyAlignment="1">
      <alignment wrapText="1"/>
    </xf>
    <xf numFmtId="0" fontId="35" fillId="16" borderId="48" xfId="0" applyFont="1" applyFill="1" applyBorder="1" applyAlignment="1">
      <alignment wrapText="1"/>
    </xf>
    <xf numFmtId="0" fontId="35" fillId="16" borderId="64" xfId="0" applyFont="1" applyFill="1" applyBorder="1" applyAlignment="1">
      <alignment wrapText="1"/>
    </xf>
    <xf numFmtId="0" fontId="3" fillId="40" borderId="53" xfId="110" applyFont="1" applyFill="1" applyBorder="1" applyAlignment="1">
      <alignment horizontal="center" vertical="center" textRotation="90"/>
      <protection/>
    </xf>
    <xf numFmtId="0" fontId="0" fillId="40" borderId="57" xfId="110" applyFill="1" applyBorder="1" applyAlignment="1">
      <alignment/>
      <protection/>
    </xf>
    <xf numFmtId="0" fontId="0" fillId="40" borderId="54" xfId="110" applyFill="1" applyBorder="1" applyAlignment="1">
      <alignment/>
      <protection/>
    </xf>
    <xf numFmtId="0" fontId="12" fillId="0" borderId="13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6" xfId="110" applyFont="1" applyFill="1" applyBorder="1" applyAlignment="1">
      <alignment horizontal="center" vertical="center" wrapText="1"/>
      <protection/>
    </xf>
    <xf numFmtId="0" fontId="15" fillId="0" borderId="72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49" xfId="110" applyFont="1" applyFill="1" applyBorder="1" applyAlignment="1">
      <alignment/>
      <protection/>
    </xf>
    <xf numFmtId="0" fontId="18" fillId="18" borderId="17" xfId="110" applyFont="1" applyFill="1" applyBorder="1" applyAlignment="1">
      <alignment horizontal="center" vertical="center" wrapText="1"/>
      <protection/>
    </xf>
    <xf numFmtId="0" fontId="15" fillId="18" borderId="18" xfId="110" applyFont="1" applyFill="1" applyBorder="1" applyAlignment="1">
      <alignment horizontal="center" vertical="center" wrapText="1"/>
      <protection/>
    </xf>
    <xf numFmtId="0" fontId="15" fillId="18" borderId="64" xfId="110" applyFont="1" applyFill="1" applyBorder="1" applyAlignment="1">
      <alignment horizontal="center" vertical="center" wrapText="1"/>
      <protection/>
    </xf>
    <xf numFmtId="0" fontId="19" fillId="53" borderId="37" xfId="110" applyFont="1" applyFill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8" borderId="10" xfId="110" applyFont="1" applyFill="1" applyBorder="1" applyAlignment="1">
      <alignment vertical="center"/>
      <protection/>
    </xf>
    <xf numFmtId="0" fontId="0" fillId="0" borderId="49" xfId="110" applyBorder="1" applyAlignment="1">
      <alignment/>
      <protection/>
    </xf>
    <xf numFmtId="0" fontId="15" fillId="38" borderId="10" xfId="110" applyFont="1" applyFill="1" applyBorder="1" applyAlignment="1">
      <alignment wrapText="1"/>
      <protection/>
    </xf>
    <xf numFmtId="0" fontId="15" fillId="0" borderId="49" xfId="110" applyFont="1" applyBorder="1" applyAlignment="1">
      <alignment wrapText="1"/>
      <protection/>
    </xf>
    <xf numFmtId="0" fontId="0" fillId="0" borderId="13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3" xfId="110" applyBorder="1" applyAlignment="1">
      <alignment wrapText="1"/>
      <protection/>
    </xf>
    <xf numFmtId="0" fontId="0" fillId="0" borderId="13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132" fillId="10" borderId="10" xfId="110" applyFont="1" applyFill="1" applyBorder="1" applyAlignment="1">
      <alignment horizontal="center" vertical="center" wrapText="1"/>
      <protection/>
    </xf>
    <xf numFmtId="0" fontId="132" fillId="10" borderId="11" xfId="0" applyFont="1" applyFill="1" applyBorder="1" applyAlignment="1">
      <alignment horizontal="center" vertical="center" wrapText="1"/>
    </xf>
    <xf numFmtId="0" fontId="132" fillId="10" borderId="49" xfId="0" applyFont="1" applyFill="1" applyBorder="1" applyAlignment="1">
      <alignment horizontal="center" vertical="center" wrapText="1"/>
    </xf>
    <xf numFmtId="0" fontId="12" fillId="0" borderId="15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22" xfId="110" applyFont="1" applyFill="1" applyBorder="1" applyAlignment="1">
      <alignment horizontal="center" vertical="center" wrapText="1"/>
      <protection/>
    </xf>
    <xf numFmtId="0" fontId="13" fillId="0" borderId="24" xfId="110" applyFont="1" applyFill="1" applyBorder="1" applyAlignment="1">
      <alignment horizontal="center" vertical="center" wrapText="1"/>
      <protection/>
    </xf>
    <xf numFmtId="0" fontId="15" fillId="0" borderId="32" xfId="110" applyFont="1" applyFill="1" applyBorder="1" applyAlignment="1">
      <alignment horizontal="center" vertical="center" wrapText="1"/>
      <protection/>
    </xf>
    <xf numFmtId="0" fontId="15" fillId="0" borderId="34" xfId="11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5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5" xfId="0" applyFont="1" applyBorder="1" applyAlignment="1">
      <alignment horizontal="justify" vertical="center" wrapText="1"/>
    </xf>
    <xf numFmtId="165" fontId="3" fillId="0" borderId="15" xfId="57" applyFont="1" applyBorder="1" applyAlignment="1">
      <alignment horizontal="justify" vertical="center" wrapText="1"/>
    </xf>
    <xf numFmtId="165" fontId="3" fillId="0" borderId="12" xfId="57" applyFont="1" applyBorder="1" applyAlignment="1">
      <alignment horizontal="justify" vertical="center" wrapText="1"/>
    </xf>
    <xf numFmtId="165" fontId="3" fillId="0" borderId="55" xfId="57" applyFont="1" applyBorder="1" applyAlignment="1">
      <alignment horizontal="justify" vertical="center" wrapText="1"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180975</xdr:rowOff>
    </xdr:from>
    <xdr:to>
      <xdr:col>10</xdr:col>
      <xdr:colOff>333375</xdr:colOff>
      <xdr:row>2</xdr:row>
      <xdr:rowOff>371475</xdr:rowOff>
    </xdr:to>
    <xdr:sp>
      <xdr:nvSpPr>
        <xdr:cNvPr id="1" name="Freccia a destra 2"/>
        <xdr:cNvSpPr>
          <a:spLocks/>
        </xdr:cNvSpPr>
      </xdr:nvSpPr>
      <xdr:spPr>
        <a:xfrm rot="10800000">
          <a:off x="13592175" y="771525"/>
          <a:ext cx="28575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142875</xdr:rowOff>
    </xdr:from>
    <xdr:to>
      <xdr:col>10</xdr:col>
      <xdr:colOff>381000</xdr:colOff>
      <xdr:row>4</xdr:row>
      <xdr:rowOff>333375</xdr:rowOff>
    </xdr:to>
    <xdr:sp>
      <xdr:nvSpPr>
        <xdr:cNvPr id="2" name="Freccia a destra 3"/>
        <xdr:cNvSpPr>
          <a:spLocks/>
        </xdr:cNvSpPr>
      </xdr:nvSpPr>
      <xdr:spPr>
        <a:xfrm rot="10800000">
          <a:off x="13620750" y="1914525"/>
          <a:ext cx="30480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4000500</xdr:colOff>
      <xdr:row>59</xdr:row>
      <xdr:rowOff>38100</xdr:rowOff>
    </xdr:from>
    <xdr:to>
      <xdr:col>1</xdr:col>
      <xdr:colOff>4991100</xdr:colOff>
      <xdr:row>59</xdr:row>
      <xdr:rowOff>180975</xdr:rowOff>
    </xdr:to>
    <xdr:sp>
      <xdr:nvSpPr>
        <xdr:cNvPr id="3" name="Freccia a destra 4"/>
        <xdr:cNvSpPr>
          <a:spLocks/>
        </xdr:cNvSpPr>
      </xdr:nvSpPr>
      <xdr:spPr>
        <a:xfrm>
          <a:off x="4505325" y="12687300"/>
          <a:ext cx="990600" cy="142875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820025" y="6419850"/>
          <a:ext cx="228600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19</xdr:row>
      <xdr:rowOff>85725</xdr:rowOff>
    </xdr:from>
    <xdr:to>
      <xdr:col>2</xdr:col>
      <xdr:colOff>790575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52850" y="6076950"/>
          <a:ext cx="676275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ork.unimi.it/rlavoro/retribuzioni/2076.htm" TargetMode="External" /><Relationship Id="rId2" Type="http://schemas.openxmlformats.org/officeDocument/2006/relationships/hyperlink" Target="https://work.unimi.it/rlavoro/retribuzioni/2111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30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7" max="17" width="14.7109375" style="0" customWidth="1"/>
  </cols>
  <sheetData>
    <row r="1" ht="13.5" thickBot="1"/>
    <row r="2" spans="3:17" ht="12.75">
      <c r="C2" s="513" t="s">
        <v>213</v>
      </c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5"/>
    </row>
    <row r="3" spans="3:17" ht="13.5" thickBot="1">
      <c r="C3" s="516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8"/>
    </row>
    <row r="4" ht="13.5" thickBot="1"/>
    <row r="5" spans="3:4" ht="13.5" thickBot="1">
      <c r="C5" s="522" t="s">
        <v>59</v>
      </c>
      <c r="D5" s="523"/>
    </row>
    <row r="6" ht="13.5" thickBot="1"/>
    <row r="7" spans="2:17" ht="51" customHeight="1" thickBot="1">
      <c r="B7" s="97"/>
      <c r="C7" s="524" t="s">
        <v>141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6"/>
    </row>
    <row r="8" spans="2:19" ht="20.25" customHeight="1" thickBot="1"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3"/>
      <c r="S8" s="113"/>
    </row>
    <row r="9" spans="3:17" ht="45.75" customHeight="1" thickBot="1">
      <c r="C9" s="519" t="s">
        <v>202</v>
      </c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1"/>
    </row>
    <row r="10" spans="2:19" ht="20.25" customHeight="1" thickBot="1"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3"/>
      <c r="S10" s="113"/>
    </row>
    <row r="11" spans="2:19" ht="35.25" customHeight="1" thickBot="1">
      <c r="B11" s="97"/>
      <c r="C11" s="527" t="s">
        <v>142</v>
      </c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9"/>
      <c r="R11" s="97"/>
      <c r="S11" s="97"/>
    </row>
    <row r="13" ht="13.5" thickBot="1"/>
    <row r="14" spans="2:17" ht="27" customHeight="1">
      <c r="B14" s="97"/>
      <c r="C14" s="530" t="s">
        <v>207</v>
      </c>
      <c r="D14" s="531"/>
      <c r="E14" s="531"/>
      <c r="F14" s="531"/>
      <c r="G14" s="531"/>
      <c r="H14" s="531"/>
      <c r="I14" s="532"/>
      <c r="J14" s="98"/>
      <c r="K14" s="530" t="s">
        <v>206</v>
      </c>
      <c r="L14" s="531"/>
      <c r="M14" s="531"/>
      <c r="N14" s="531"/>
      <c r="O14" s="531"/>
      <c r="P14" s="531"/>
      <c r="Q14" s="532"/>
    </row>
    <row r="15" spans="2:17" ht="17.25" customHeight="1">
      <c r="B15" s="97"/>
      <c r="C15" s="505" t="s">
        <v>117</v>
      </c>
      <c r="D15" s="506"/>
      <c r="E15" s="506"/>
      <c r="F15" s="506"/>
      <c r="G15" s="506"/>
      <c r="H15" s="506"/>
      <c r="I15" s="99"/>
      <c r="J15" s="98"/>
      <c r="K15" s="505" t="s">
        <v>204</v>
      </c>
      <c r="L15" s="506"/>
      <c r="M15" s="506"/>
      <c r="N15" s="506"/>
      <c r="O15" s="506"/>
      <c r="P15" s="506"/>
      <c r="Q15" s="99"/>
    </row>
    <row r="16" spans="2:17" ht="17.25" customHeight="1">
      <c r="B16" s="97"/>
      <c r="C16" s="507" t="s">
        <v>118</v>
      </c>
      <c r="D16" s="508"/>
      <c r="E16" s="508"/>
      <c r="F16" s="508"/>
      <c r="G16" s="508"/>
      <c r="H16" s="508"/>
      <c r="I16" s="509"/>
      <c r="J16" s="98"/>
      <c r="K16" s="507" t="s">
        <v>118</v>
      </c>
      <c r="L16" s="508"/>
      <c r="M16" s="508"/>
      <c r="N16" s="508"/>
      <c r="O16" s="508"/>
      <c r="P16" s="508"/>
      <c r="Q16" s="509"/>
    </row>
    <row r="17" spans="2:17" ht="64.5" customHeight="1" thickBot="1">
      <c r="B17" s="97"/>
      <c r="C17" s="510" t="s">
        <v>203</v>
      </c>
      <c r="D17" s="511"/>
      <c r="E17" s="511"/>
      <c r="F17" s="511"/>
      <c r="G17" s="511"/>
      <c r="H17" s="511"/>
      <c r="I17" s="512"/>
      <c r="J17" s="98"/>
      <c r="K17" s="510" t="s">
        <v>205</v>
      </c>
      <c r="L17" s="511"/>
      <c r="M17" s="511"/>
      <c r="N17" s="511"/>
      <c r="O17" s="511"/>
      <c r="P17" s="511"/>
      <c r="Q17" s="512"/>
    </row>
    <row r="18" spans="2:12" ht="17.25" customHeight="1">
      <c r="B18" s="97"/>
      <c r="C18" s="98"/>
      <c r="D18" s="98"/>
      <c r="E18" s="98"/>
      <c r="F18" s="98"/>
      <c r="G18" s="98"/>
      <c r="H18" s="98"/>
      <c r="I18" s="98"/>
      <c r="J18" s="98"/>
      <c r="K18" s="97"/>
      <c r="L18" s="97"/>
    </row>
    <row r="19" spans="2:12" ht="17.25" customHeight="1">
      <c r="B19" s="97"/>
      <c r="C19" s="98"/>
      <c r="D19" s="98"/>
      <c r="E19" s="98"/>
      <c r="F19" s="98"/>
      <c r="G19" s="98"/>
      <c r="H19" s="98"/>
      <c r="I19" s="98"/>
      <c r="J19" s="98"/>
      <c r="K19" s="97"/>
      <c r="L19" s="97"/>
    </row>
    <row r="20" spans="2:10" ht="17.25" customHeight="1">
      <c r="B20" s="97"/>
      <c r="J20" s="98"/>
    </row>
    <row r="21" spans="2:10" ht="17.25" customHeight="1">
      <c r="B21" s="97"/>
      <c r="J21" s="98"/>
    </row>
    <row r="22" spans="2:10" ht="17.25" customHeight="1">
      <c r="B22" s="97"/>
      <c r="J22" s="98"/>
    </row>
    <row r="23" spans="2:10" ht="62.25" customHeight="1">
      <c r="B23" s="97"/>
      <c r="J23" s="98"/>
    </row>
    <row r="24" spans="2:15" ht="12.75">
      <c r="B24" s="97"/>
      <c r="C24" s="98"/>
      <c r="D24" s="98"/>
      <c r="E24" s="98"/>
      <c r="F24" s="98"/>
      <c r="G24" s="98"/>
      <c r="H24" s="98"/>
      <c r="I24" s="98"/>
      <c r="J24" s="98"/>
      <c r="K24" s="97"/>
      <c r="L24" s="97"/>
      <c r="O24" s="368"/>
    </row>
    <row r="25" spans="2:12" ht="12.75">
      <c r="B25" s="97"/>
      <c r="C25" s="98"/>
      <c r="D25" s="98"/>
      <c r="E25" s="98"/>
      <c r="F25" s="98"/>
      <c r="G25" s="98"/>
      <c r="H25" s="98"/>
      <c r="I25" s="98"/>
      <c r="J25" s="98"/>
      <c r="K25" s="97"/>
      <c r="L25" s="97"/>
    </row>
    <row r="26" spans="2:12" ht="12.75">
      <c r="B26" s="97"/>
      <c r="C26" s="98"/>
      <c r="D26" s="98"/>
      <c r="E26" s="98"/>
      <c r="F26" s="98"/>
      <c r="G26" s="98"/>
      <c r="H26" s="98"/>
      <c r="I26" s="98"/>
      <c r="J26" s="98"/>
      <c r="K26" s="97"/>
      <c r="L26" s="97"/>
    </row>
    <row r="27" spans="2:12" ht="12.75">
      <c r="B27" s="97"/>
      <c r="C27" s="98"/>
      <c r="D27" s="98"/>
      <c r="E27" s="98"/>
      <c r="F27" s="98"/>
      <c r="G27" s="98"/>
      <c r="H27" s="98"/>
      <c r="I27" s="98"/>
      <c r="J27" s="98"/>
      <c r="K27" s="97"/>
      <c r="L27" s="97"/>
    </row>
    <row r="28" spans="2:12" ht="12.75">
      <c r="B28" s="97"/>
      <c r="C28" s="98"/>
      <c r="D28" s="98"/>
      <c r="E28" s="98"/>
      <c r="F28" s="98"/>
      <c r="G28" s="98"/>
      <c r="H28" s="98"/>
      <c r="I28" s="98"/>
      <c r="J28" s="98"/>
      <c r="K28" s="97"/>
      <c r="L28" s="97"/>
    </row>
    <row r="29" spans="2:12" ht="12.75">
      <c r="B29" s="97"/>
      <c r="C29" s="98"/>
      <c r="D29" s="98"/>
      <c r="E29" s="98"/>
      <c r="F29" s="98"/>
      <c r="G29" s="98"/>
      <c r="H29" s="98"/>
      <c r="I29" s="98"/>
      <c r="J29" s="98"/>
      <c r="K29" s="97"/>
      <c r="L29" s="97"/>
    </row>
    <row r="30" spans="2:12" ht="12.7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</sheetData>
  <sheetProtection password="88B1" sheet="1"/>
  <mergeCells count="13">
    <mergeCell ref="C2:Q3"/>
    <mergeCell ref="C9:Q9"/>
    <mergeCell ref="C5:D5"/>
    <mergeCell ref="C7:Q7"/>
    <mergeCell ref="C11:Q11"/>
    <mergeCell ref="C14:I14"/>
    <mergeCell ref="K14:Q14"/>
    <mergeCell ref="K15:P15"/>
    <mergeCell ref="K16:Q16"/>
    <mergeCell ref="K17:Q17"/>
    <mergeCell ref="C15:H15"/>
    <mergeCell ref="C16:I16"/>
    <mergeCell ref="C17:I17"/>
  </mergeCells>
  <hyperlinks>
    <hyperlink ref="C15" r:id="rId1" display="https://work.unimi.it/rlavoro/retribuzioni/2076.htm"/>
    <hyperlink ref="K15" r:id="rId2" display="https://work.unimi.it/rlavoro/retribuzioni/2111.ht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"/>
  <sheetViews>
    <sheetView zoomScaleSheetLayoutView="100" zoomScalePageLayoutView="0" workbookViewId="0" topLeftCell="A1">
      <selection activeCell="D57" sqref="D57"/>
    </sheetView>
  </sheetViews>
  <sheetFormatPr defaultColWidth="9.140625" defaultRowHeight="12.75"/>
  <cols>
    <col min="1" max="1" width="7.57421875" style="0" customWidth="1"/>
    <col min="2" max="2" width="82.7109375" style="0" customWidth="1"/>
    <col min="3" max="3" width="11.7109375" style="0" customWidth="1"/>
    <col min="4" max="4" width="11.00390625" style="0" customWidth="1"/>
    <col min="5" max="6" width="10.7109375" style="0" customWidth="1"/>
    <col min="7" max="7" width="11.28125" style="0" customWidth="1"/>
    <col min="8" max="8" width="26.140625" style="0" customWidth="1"/>
    <col min="9" max="9" width="15.57421875" style="0" customWidth="1"/>
    <col min="10" max="10" width="15.7109375" style="0" customWidth="1"/>
    <col min="11" max="11" width="8.140625" style="0" customWidth="1"/>
    <col min="12" max="12" width="11.421875" style="0" customWidth="1"/>
    <col min="13" max="13" width="7.28125" style="0" customWidth="1"/>
    <col min="16" max="16" width="30.28125" style="0" customWidth="1"/>
  </cols>
  <sheetData>
    <row r="1" spans="1:10" ht="24" thickBot="1">
      <c r="A1" s="28"/>
      <c r="B1" s="462" t="s">
        <v>2</v>
      </c>
      <c r="C1" s="559" t="s">
        <v>140</v>
      </c>
      <c r="D1" s="560"/>
      <c r="E1" s="560"/>
      <c r="F1" s="560"/>
      <c r="G1" s="560"/>
      <c r="H1" s="560"/>
      <c r="I1" s="560"/>
      <c r="J1" s="561"/>
    </row>
    <row r="2" spans="1:10" ht="22.5" customHeight="1">
      <c r="A2" s="14"/>
      <c r="B2" s="457" t="s">
        <v>119</v>
      </c>
      <c r="C2" s="562"/>
      <c r="D2" s="562"/>
      <c r="E2" s="562"/>
      <c r="F2" s="562"/>
      <c r="G2" s="563"/>
      <c r="H2" s="563"/>
      <c r="I2" s="562"/>
      <c r="J2" s="564"/>
    </row>
    <row r="3" spans="1:13" ht="49.5" customHeight="1">
      <c r="A3" s="14"/>
      <c r="B3" s="458" t="s">
        <v>120</v>
      </c>
      <c r="C3" s="565"/>
      <c r="D3" s="565"/>
      <c r="E3" s="565"/>
      <c r="F3" s="565"/>
      <c r="G3" s="566" t="s">
        <v>143</v>
      </c>
      <c r="H3" s="555"/>
      <c r="I3" s="549"/>
      <c r="J3" s="550"/>
      <c r="L3" s="345">
        <v>0.5</v>
      </c>
      <c r="M3" s="346" t="s">
        <v>52</v>
      </c>
    </row>
    <row r="4" spans="1:13" ht="43.5" customHeight="1">
      <c r="A4" s="14"/>
      <c r="B4" s="458" t="s">
        <v>146</v>
      </c>
      <c r="C4" s="551"/>
      <c r="D4" s="552"/>
      <c r="E4" s="552"/>
      <c r="F4" s="553"/>
      <c r="G4" s="555" t="s">
        <v>144</v>
      </c>
      <c r="H4" s="555"/>
      <c r="I4" s="556"/>
      <c r="J4" s="557"/>
      <c r="L4" s="347"/>
      <c r="M4" s="347"/>
    </row>
    <row r="5" spans="1:16" ht="34.5" customHeight="1" thickBot="1">
      <c r="A5" s="14"/>
      <c r="B5" s="459" t="s">
        <v>147</v>
      </c>
      <c r="C5" s="554" t="s">
        <v>200</v>
      </c>
      <c r="D5" s="554"/>
      <c r="E5" s="554"/>
      <c r="F5" s="554"/>
      <c r="G5" s="558" t="s">
        <v>145</v>
      </c>
      <c r="H5" s="558"/>
      <c r="I5" s="460">
        <v>60</v>
      </c>
      <c r="J5" s="461">
        <v>1000000</v>
      </c>
      <c r="L5" s="348">
        <v>1000000</v>
      </c>
      <c r="M5" s="346" t="s">
        <v>137</v>
      </c>
      <c r="N5" s="366" t="s">
        <v>151</v>
      </c>
      <c r="O5" s="367">
        <v>500000</v>
      </c>
      <c r="P5" s="346" t="s">
        <v>199</v>
      </c>
    </row>
    <row r="6" spans="1:13" ht="9" customHeight="1">
      <c r="A6" s="89"/>
      <c r="B6" s="454"/>
      <c r="C6" s="455"/>
      <c r="D6" s="455"/>
      <c r="E6" s="455"/>
      <c r="F6" s="455"/>
      <c r="G6" s="456"/>
      <c r="H6" s="456"/>
      <c r="I6" s="456"/>
      <c r="J6" s="456"/>
      <c r="L6" s="349"/>
      <c r="M6" s="349"/>
    </row>
    <row r="7" spans="1:13" ht="13.5" thickBot="1">
      <c r="A7" s="90"/>
      <c r="B7" s="25"/>
      <c r="C7" s="91"/>
      <c r="D7" s="91"/>
      <c r="E7" s="91"/>
      <c r="F7" s="91"/>
      <c r="G7" s="91"/>
      <c r="H7" s="25"/>
      <c r="I7" s="25"/>
      <c r="J7" s="25"/>
      <c r="L7" s="349"/>
      <c r="M7" s="349"/>
    </row>
    <row r="8" spans="1:10" ht="13.5" thickBot="1">
      <c r="A8" s="13"/>
      <c r="B8" s="4" t="s">
        <v>48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23" t="s">
        <v>4</v>
      </c>
      <c r="I8" s="24" t="s">
        <v>7</v>
      </c>
      <c r="J8" s="24" t="s">
        <v>0</v>
      </c>
    </row>
    <row r="9" spans="1:10" ht="4.5" customHeight="1">
      <c r="A9" s="19"/>
      <c r="B9" s="20"/>
      <c r="C9" s="21"/>
      <c r="D9" s="21"/>
      <c r="E9" s="21"/>
      <c r="F9" s="21"/>
      <c r="G9" s="21"/>
      <c r="H9" s="22"/>
      <c r="I9" s="22"/>
      <c r="J9" s="22"/>
    </row>
    <row r="10" spans="1:10" ht="13.5" thickBot="1">
      <c r="A10" s="17"/>
      <c r="B10" s="15"/>
      <c r="C10" s="12"/>
      <c r="D10" s="12"/>
      <c r="E10" s="12"/>
      <c r="F10" s="12"/>
      <c r="G10" s="12"/>
      <c r="H10" s="16"/>
      <c r="I10" s="16"/>
      <c r="J10" s="16"/>
    </row>
    <row r="11" spans="1:10" ht="19.5" customHeight="1" thickBot="1">
      <c r="A11" s="402"/>
      <c r="B11" s="401" t="s">
        <v>153</v>
      </c>
      <c r="C11" s="407"/>
      <c r="D11" s="408"/>
      <c r="E11" s="408"/>
      <c r="F11" s="408"/>
      <c r="G11" s="408"/>
      <c r="H11" s="409"/>
      <c r="I11" s="409"/>
      <c r="J11" s="411"/>
    </row>
    <row r="12" spans="1:10" ht="15" customHeight="1">
      <c r="A12" s="567"/>
      <c r="B12" s="388" t="s">
        <v>148</v>
      </c>
      <c r="C12" s="387">
        <f>'Calcolo costi personale '!L31</f>
        <v>0</v>
      </c>
      <c r="D12" s="386">
        <f>'Calcolo costi personale '!N31</f>
        <v>0</v>
      </c>
      <c r="E12" s="386">
        <f>'Calcolo costi personale '!P31</f>
        <v>0</v>
      </c>
      <c r="F12" s="386">
        <f>'Calcolo costi personale '!R31</f>
        <v>0</v>
      </c>
      <c r="G12" s="389">
        <f>'Calcolo costi personale '!T31</f>
        <v>0</v>
      </c>
      <c r="H12" s="352">
        <f aca="true" t="shared" si="0" ref="H12:H17">SUM(C12:G12)</f>
        <v>0</v>
      </c>
      <c r="I12" s="577">
        <f>SUM(H12:H14)</f>
        <v>0</v>
      </c>
      <c r="J12" s="547">
        <f>I12+I15</f>
        <v>0</v>
      </c>
    </row>
    <row r="13" spans="1:10" ht="15" customHeight="1">
      <c r="A13" s="567"/>
      <c r="B13" s="276" t="s">
        <v>149</v>
      </c>
      <c r="C13" s="314">
        <f>'Calcolo costi personale '!$L$43</f>
        <v>0</v>
      </c>
      <c r="D13" s="246">
        <f>'Calcolo costi personale '!$N$43</f>
        <v>0</v>
      </c>
      <c r="E13" s="246">
        <f>'Calcolo costi personale '!$P$43</f>
        <v>0</v>
      </c>
      <c r="F13" s="246">
        <f>'Calcolo costi personale '!$R$43</f>
        <v>0</v>
      </c>
      <c r="G13" s="390">
        <f>'Calcolo costi personale '!$T$43</f>
        <v>0</v>
      </c>
      <c r="H13" s="391">
        <f t="shared" si="0"/>
        <v>0</v>
      </c>
      <c r="I13" s="578"/>
      <c r="J13" s="548"/>
    </row>
    <row r="14" spans="1:10" ht="15" customHeight="1" thickBot="1">
      <c r="A14" s="567"/>
      <c r="B14" s="433" t="s">
        <v>150</v>
      </c>
      <c r="C14" s="393">
        <f>'Calcolo costi personale '!$L$49</f>
        <v>0</v>
      </c>
      <c r="D14" s="394">
        <f>'Calcolo costi personale '!$N$49</f>
        <v>0</v>
      </c>
      <c r="E14" s="394">
        <f>'Calcolo costi personale '!$P$49</f>
        <v>0</v>
      </c>
      <c r="F14" s="394">
        <f>'Calcolo costi personale '!$R$49</f>
        <v>0</v>
      </c>
      <c r="G14" s="395">
        <f>'Calcolo costi personale '!$T$49</f>
        <v>0</v>
      </c>
      <c r="H14" s="392">
        <f t="shared" si="0"/>
        <v>0</v>
      </c>
      <c r="I14" s="579"/>
      <c r="J14" s="548"/>
    </row>
    <row r="15" spans="1:10" ht="15" customHeight="1">
      <c r="A15" s="567"/>
      <c r="B15" s="435" t="s">
        <v>61</v>
      </c>
      <c r="C15" s="396">
        <f>'Calcolo costi personale '!$L$54</f>
        <v>0</v>
      </c>
      <c r="D15" s="397">
        <f>'Calcolo costi personale '!N54</f>
        <v>0</v>
      </c>
      <c r="E15" s="397">
        <f>'Calcolo costi personale '!P54</f>
        <v>0</v>
      </c>
      <c r="F15" s="397">
        <f>'Calcolo costi personale '!$R$54</f>
        <v>0</v>
      </c>
      <c r="G15" s="398">
        <f>'Calcolo costi personale '!$T$54</f>
        <v>0</v>
      </c>
      <c r="H15" s="376">
        <f>SUM(C15:G15)</f>
        <v>0</v>
      </c>
      <c r="I15" s="380">
        <f>H17</f>
        <v>0</v>
      </c>
      <c r="J15" s="548"/>
    </row>
    <row r="16" spans="1:10" ht="15" customHeight="1" thickBot="1">
      <c r="A16" s="567"/>
      <c r="B16" s="432" t="s">
        <v>165</v>
      </c>
      <c r="C16" s="399">
        <f>'Calcolo costi personale '!$L$57</f>
        <v>0</v>
      </c>
      <c r="D16" s="374">
        <f>'Calcolo costi personale '!N57</f>
        <v>0</v>
      </c>
      <c r="E16" s="374">
        <f>'Calcolo costi personale '!P57</f>
        <v>0</v>
      </c>
      <c r="F16" s="374">
        <f>'Calcolo costi personale '!R57</f>
        <v>0</v>
      </c>
      <c r="G16" s="375">
        <f>'Calcolo costi personale '!$T$57</f>
        <v>0</v>
      </c>
      <c r="H16" s="377">
        <f>SUM(C16:G16)</f>
        <v>0</v>
      </c>
      <c r="I16" s="427"/>
      <c r="J16" s="548"/>
    </row>
    <row r="17" spans="1:10" ht="15" customHeight="1" thickBot="1">
      <c r="A17" s="567"/>
      <c r="B17" s="434" t="s">
        <v>164</v>
      </c>
      <c r="C17" s="400">
        <f>C15+C16</f>
        <v>0</v>
      </c>
      <c r="D17" s="400">
        <f>D15+D16</f>
        <v>0</v>
      </c>
      <c r="E17" s="400">
        <f>E15+E16</f>
        <v>0</v>
      </c>
      <c r="F17" s="400">
        <f>F15+F16</f>
        <v>0</v>
      </c>
      <c r="G17" s="400">
        <f>G15+G16</f>
        <v>0</v>
      </c>
      <c r="H17" s="430">
        <f t="shared" si="0"/>
        <v>0</v>
      </c>
      <c r="I17" s="428"/>
      <c r="J17" s="429"/>
    </row>
    <row r="18" spans="1:10" ht="13.5" thickBot="1">
      <c r="A18" s="11"/>
      <c r="B18" s="2"/>
      <c r="C18" s="6"/>
      <c r="D18" s="6"/>
      <c r="E18" s="6"/>
      <c r="F18" s="6"/>
      <c r="G18" s="6"/>
      <c r="H18" s="6"/>
      <c r="I18" s="6"/>
      <c r="J18" s="6"/>
    </row>
    <row r="19" spans="1:10" ht="15.75" customHeight="1" thickBot="1">
      <c r="A19" s="417"/>
      <c r="B19" s="401" t="s">
        <v>188</v>
      </c>
      <c r="C19" s="580"/>
      <c r="D19" s="581"/>
      <c r="E19" s="581"/>
      <c r="F19" s="581"/>
      <c r="G19" s="581"/>
      <c r="H19" s="581"/>
      <c r="I19" s="582"/>
      <c r="J19" s="410"/>
    </row>
    <row r="20" spans="1:10" ht="12.75">
      <c r="A20" s="417"/>
      <c r="B20" s="422" t="s">
        <v>46</v>
      </c>
      <c r="C20" s="403">
        <f>'attrezzature   '!$F$12</f>
        <v>0</v>
      </c>
      <c r="D20" s="404"/>
      <c r="E20" s="404"/>
      <c r="F20" s="404"/>
      <c r="G20" s="405"/>
      <c r="H20" s="424">
        <f>SUM(C20:G20)</f>
        <v>0</v>
      </c>
      <c r="I20" s="568">
        <f>SUM(H20:H21)</f>
        <v>0</v>
      </c>
      <c r="J20" s="547">
        <f>I20</f>
        <v>0</v>
      </c>
    </row>
    <row r="21" spans="1:10" ht="13.5" thickBot="1">
      <c r="A21" s="417"/>
      <c r="B21" s="423" t="s">
        <v>47</v>
      </c>
      <c r="C21" s="419">
        <f>'attrezzature   '!$F$17</f>
        <v>0</v>
      </c>
      <c r="D21" s="420"/>
      <c r="E21" s="420"/>
      <c r="F21" s="420"/>
      <c r="G21" s="421"/>
      <c r="H21" s="414">
        <f>SUM(C21:G21)</f>
        <v>0</v>
      </c>
      <c r="I21" s="569"/>
      <c r="J21" s="570"/>
    </row>
    <row r="22" spans="1:10" ht="13.5" thickBot="1">
      <c r="A22" s="417"/>
      <c r="B22" s="418" t="s">
        <v>189</v>
      </c>
      <c r="C22" s="425">
        <f>SUM(C20:C21)</f>
        <v>0</v>
      </c>
      <c r="D22" s="425">
        <f>SUM(D20:D21)</f>
        <v>0</v>
      </c>
      <c r="E22" s="425">
        <f>SUM(E20:E21)</f>
        <v>0</v>
      </c>
      <c r="F22" s="425">
        <f>SUM(F20:F21)</f>
        <v>0</v>
      </c>
      <c r="G22" s="425">
        <f>SUM(G20:G21)</f>
        <v>0</v>
      </c>
      <c r="H22" s="351"/>
      <c r="I22" s="426"/>
      <c r="J22" s="98"/>
    </row>
    <row r="23" spans="1:10" ht="13.5" thickBot="1">
      <c r="A23" s="417"/>
      <c r="B23" s="298"/>
      <c r="C23" s="6"/>
      <c r="D23" s="6"/>
      <c r="E23" s="6"/>
      <c r="F23" s="6"/>
      <c r="G23" s="6"/>
      <c r="H23" s="351"/>
      <c r="I23" s="351"/>
      <c r="J23" s="6"/>
    </row>
    <row r="24" spans="1:10" ht="15" customHeight="1" thickBot="1">
      <c r="A24" s="417"/>
      <c r="B24" s="401" t="s">
        <v>182</v>
      </c>
      <c r="C24" s="583"/>
      <c r="D24" s="584"/>
      <c r="E24" s="584"/>
      <c r="F24" s="584"/>
      <c r="G24" s="584"/>
      <c r="H24" s="584"/>
      <c r="I24" s="585"/>
      <c r="J24" s="306"/>
    </row>
    <row r="25" spans="1:10" ht="12.75">
      <c r="A25" s="417"/>
      <c r="B25" s="406" t="s">
        <v>179</v>
      </c>
      <c r="C25" s="289"/>
      <c r="D25" s="290"/>
      <c r="E25" s="290"/>
      <c r="F25" s="290"/>
      <c r="G25" s="291"/>
      <c r="H25" s="352">
        <f aca="true" t="shared" si="1" ref="H25:H33">SUM(C25:G25)</f>
        <v>0</v>
      </c>
      <c r="I25" s="571">
        <f>SUM(H25:H28)</f>
        <v>0</v>
      </c>
      <c r="J25" s="547">
        <f>I25</f>
        <v>0</v>
      </c>
    </row>
    <row r="26" spans="1:10" ht="12.75">
      <c r="A26" s="417"/>
      <c r="B26" s="286" t="s">
        <v>180</v>
      </c>
      <c r="C26" s="283"/>
      <c r="D26" s="284"/>
      <c r="E26" s="284"/>
      <c r="F26" s="284"/>
      <c r="G26" s="285"/>
      <c r="H26" s="350">
        <f t="shared" si="1"/>
        <v>0</v>
      </c>
      <c r="I26" s="572"/>
      <c r="J26" s="548"/>
    </row>
    <row r="27" spans="1:10" ht="12.75">
      <c r="A27" s="417"/>
      <c r="B27" s="286" t="s">
        <v>181</v>
      </c>
      <c r="C27" s="283"/>
      <c r="D27" s="284"/>
      <c r="E27" s="284"/>
      <c r="F27" s="284"/>
      <c r="G27" s="285"/>
      <c r="H27" s="350">
        <f t="shared" si="1"/>
        <v>0</v>
      </c>
      <c r="I27" s="572"/>
      <c r="J27" s="548"/>
    </row>
    <row r="28" spans="1:10" ht="13.5" thickBot="1">
      <c r="A28" s="417"/>
      <c r="B28" s="287" t="s">
        <v>183</v>
      </c>
      <c r="C28" s="292"/>
      <c r="D28" s="293"/>
      <c r="E28" s="293"/>
      <c r="F28" s="293"/>
      <c r="G28" s="294"/>
      <c r="H28" s="353">
        <f t="shared" si="1"/>
        <v>0</v>
      </c>
      <c r="I28" s="573"/>
      <c r="J28" s="546"/>
    </row>
    <row r="29" spans="1:10" s="97" customFormat="1" ht="13.5" thickBot="1">
      <c r="A29" s="417"/>
      <c r="B29" s="436" t="s">
        <v>187</v>
      </c>
      <c r="C29" s="437">
        <f>SUM(C25:C28)</f>
        <v>0</v>
      </c>
      <c r="D29" s="437">
        <f>SUM(D25:D28)</f>
        <v>0</v>
      </c>
      <c r="E29" s="437">
        <f>SUM(E25:E28)</f>
        <v>0</v>
      </c>
      <c r="F29" s="437">
        <f>SUM(F25:F28)</f>
        <v>0</v>
      </c>
      <c r="G29" s="437">
        <f>SUM(G25:G28)</f>
        <v>0</v>
      </c>
      <c r="H29" s="351"/>
      <c r="I29" s="412"/>
      <c r="J29" s="413"/>
    </row>
    <row r="30" spans="1:10" s="97" customFormat="1" ht="13.5" thickBot="1">
      <c r="A30" s="417"/>
      <c r="B30" s="297"/>
      <c r="C30" s="29"/>
      <c r="D30" s="29"/>
      <c r="E30" s="29"/>
      <c r="F30" s="29"/>
      <c r="G30" s="29"/>
      <c r="H30" s="351"/>
      <c r="I30" s="412"/>
      <c r="J30" s="413"/>
    </row>
    <row r="31" spans="1:10" ht="16.5" customHeight="1" thickBot="1">
      <c r="A31" s="417"/>
      <c r="B31" s="401" t="s">
        <v>184</v>
      </c>
      <c r="C31" s="574"/>
      <c r="D31" s="575"/>
      <c r="E31" s="575"/>
      <c r="F31" s="575"/>
      <c r="G31" s="575"/>
      <c r="H31" s="575"/>
      <c r="I31" s="576"/>
      <c r="J31" s="415"/>
    </row>
    <row r="32" spans="1:10" ht="12.75">
      <c r="A32" s="417"/>
      <c r="B32" s="406" t="s">
        <v>186</v>
      </c>
      <c r="C32" s="289"/>
      <c r="D32" s="290"/>
      <c r="E32" s="290"/>
      <c r="F32" s="290"/>
      <c r="G32" s="291"/>
      <c r="H32" s="352">
        <f>SUM(C32:G32)</f>
        <v>0</v>
      </c>
      <c r="I32" s="589">
        <f>SUM(H32+H33)</f>
        <v>0</v>
      </c>
      <c r="J32" s="545">
        <f>I32</f>
        <v>0</v>
      </c>
    </row>
    <row r="33" spans="1:10" ht="13.5" thickBot="1">
      <c r="A33" s="417"/>
      <c r="B33" s="416" t="s">
        <v>185</v>
      </c>
      <c r="C33" s="292"/>
      <c r="D33" s="293"/>
      <c r="E33" s="293"/>
      <c r="F33" s="293"/>
      <c r="G33" s="294"/>
      <c r="H33" s="353">
        <f t="shared" si="1"/>
        <v>0</v>
      </c>
      <c r="I33" s="590"/>
      <c r="J33" s="546"/>
    </row>
    <row r="34" spans="1:10" ht="13.5" thickBot="1">
      <c r="A34" s="277"/>
      <c r="B34" s="436" t="s">
        <v>190</v>
      </c>
      <c r="C34" s="437">
        <f>SUM(C32:C33)</f>
        <v>0</v>
      </c>
      <c r="D34" s="437">
        <f>SUM(D32:D33)</f>
        <v>0</v>
      </c>
      <c r="E34" s="437">
        <f>SUM(E32:E33)</f>
        <v>0</v>
      </c>
      <c r="F34" s="437">
        <f>SUM(F32:F33)</f>
        <v>0</v>
      </c>
      <c r="G34" s="437">
        <f>SUM(G32:G33)</f>
        <v>0</v>
      </c>
      <c r="H34" s="30"/>
      <c r="I34" s="30"/>
      <c r="J34" s="10"/>
    </row>
    <row r="35" spans="1:10" ht="13.5" thickBot="1">
      <c r="A35" s="11"/>
      <c r="B35" s="298"/>
      <c r="C35" s="29"/>
      <c r="D35" s="29"/>
      <c r="E35" s="29"/>
      <c r="F35" s="29"/>
      <c r="G35" s="29"/>
      <c r="H35" s="30"/>
      <c r="I35" s="30"/>
      <c r="J35" s="10"/>
    </row>
    <row r="36" spans="1:10" ht="18.75" customHeight="1" thickBot="1">
      <c r="A36" s="26" t="s">
        <v>5</v>
      </c>
      <c r="B36" s="27" t="s">
        <v>6</v>
      </c>
      <c r="C36" s="295">
        <f>C12+C13+C14+C17+C22+C29+C34</f>
        <v>0</v>
      </c>
      <c r="D36" s="295">
        <f>D12+D13+D14+D17+D22+D29+D34</f>
        <v>0</v>
      </c>
      <c r="E36" s="295">
        <f>E12+E13+E14+E17+E22+E29+E34</f>
        <v>0</v>
      </c>
      <c r="F36" s="295">
        <f>F12+F13+F14+F17+F22+F29+F34</f>
        <v>0</v>
      </c>
      <c r="G36" s="295">
        <f>G12+G13+G14+G17+G22+G29+G34</f>
        <v>0</v>
      </c>
      <c r="H36" s="295">
        <f>SUM(C36:G36)</f>
        <v>0</v>
      </c>
      <c r="I36" s="295">
        <f>SUM(I12:I34)</f>
        <v>0</v>
      </c>
      <c r="J36" s="295">
        <f>SUM(J12:J34)</f>
        <v>0</v>
      </c>
    </row>
    <row r="37" spans="1:10" ht="5.25" customHeight="1" thickBot="1">
      <c r="A37" s="14"/>
      <c r="B37" s="2"/>
      <c r="C37" s="6"/>
      <c r="D37" s="6"/>
      <c r="E37" s="6"/>
      <c r="F37" s="6"/>
      <c r="G37" s="6"/>
      <c r="H37" s="6"/>
      <c r="I37" s="6"/>
      <c r="J37" s="6"/>
    </row>
    <row r="38" spans="1:10" ht="18" customHeight="1" thickBot="1">
      <c r="A38" s="296"/>
      <c r="B38" s="401" t="s">
        <v>53</v>
      </c>
      <c r="C38" s="9"/>
      <c r="D38" s="9"/>
      <c r="E38" s="9"/>
      <c r="F38" s="9"/>
      <c r="G38" s="9"/>
      <c r="H38" s="9"/>
      <c r="I38" s="9"/>
      <c r="J38" s="9"/>
    </row>
    <row r="39" spans="1:10" ht="18.75" customHeight="1">
      <c r="A39" s="296"/>
      <c r="B39" s="587" t="s">
        <v>191</v>
      </c>
      <c r="C39" s="591">
        <f>SUM(C36-C34)*20%</f>
        <v>0</v>
      </c>
      <c r="D39" s="591">
        <f>SUM(D36-D34)*20%</f>
        <v>0</v>
      </c>
      <c r="E39" s="591">
        <f>SUM(E36-E34)*20%</f>
        <v>0</v>
      </c>
      <c r="F39" s="591">
        <f>SUM(F36-F34)*20%</f>
        <v>0</v>
      </c>
      <c r="G39" s="591">
        <f>SUM(G36-G34)*20%</f>
        <v>0</v>
      </c>
      <c r="H39" s="592">
        <f>SUM(C39:G40)</f>
        <v>0</v>
      </c>
      <c r="I39" s="593">
        <f>H39</f>
        <v>0</v>
      </c>
      <c r="J39" s="586">
        <f>H39</f>
        <v>0</v>
      </c>
    </row>
    <row r="40" spans="1:10" ht="18.75" customHeight="1" thickBot="1">
      <c r="A40" s="296"/>
      <c r="B40" s="588"/>
      <c r="C40" s="570"/>
      <c r="D40" s="570"/>
      <c r="E40" s="570"/>
      <c r="F40" s="570"/>
      <c r="G40" s="570"/>
      <c r="H40" s="570"/>
      <c r="I40" s="570"/>
      <c r="J40" s="570"/>
    </row>
    <row r="41" spans="1:10" ht="7.5" customHeight="1" thickBot="1">
      <c r="A41" s="18"/>
      <c r="B41" s="2"/>
      <c r="C41" s="6"/>
      <c r="D41" s="6"/>
      <c r="E41" s="6"/>
      <c r="F41" s="6"/>
      <c r="G41" s="6"/>
      <c r="H41" s="6"/>
      <c r="I41" s="6"/>
      <c r="J41" s="10"/>
    </row>
    <row r="42" spans="1:12" s="3" customFormat="1" ht="22.5" customHeight="1" thickBot="1">
      <c r="A42" s="444"/>
      <c r="B42" s="445" t="s">
        <v>194</v>
      </c>
      <c r="C42" s="85">
        <f>C36+C39</f>
        <v>0</v>
      </c>
      <c r="D42" s="85">
        <f>D36+D39</f>
        <v>0</v>
      </c>
      <c r="E42" s="85">
        <f>E36+E39</f>
        <v>0</v>
      </c>
      <c r="F42" s="85">
        <f>F36+F39</f>
        <v>0</v>
      </c>
      <c r="G42" s="85">
        <f>G36+G39</f>
        <v>0</v>
      </c>
      <c r="H42" s="84">
        <f>SUM(C42:G42)</f>
        <v>0</v>
      </c>
      <c r="I42" s="84">
        <f>H42</f>
        <v>0</v>
      </c>
      <c r="J42" s="84">
        <f>I42</f>
        <v>0</v>
      </c>
      <c r="K42" s="354" t="str">
        <f>IF(J42&gt;J5,"errore","OK")</f>
        <v>OK</v>
      </c>
      <c r="L42" s="354"/>
    </row>
    <row r="43" spans="2:10" ht="18" customHeight="1" thickBot="1">
      <c r="B43" s="1"/>
      <c r="D43" s="8"/>
      <c r="E43" s="8"/>
      <c r="F43" s="8"/>
      <c r="G43" s="8"/>
      <c r="H43" s="8"/>
      <c r="I43" s="8"/>
      <c r="J43" s="8"/>
    </row>
    <row r="44" spans="2:10" ht="15.75" customHeight="1" thickBot="1">
      <c r="B44" s="288" t="s">
        <v>193</v>
      </c>
      <c r="C44" s="297"/>
      <c r="D44" s="297"/>
      <c r="E44" s="8"/>
      <c r="F44" s="8"/>
      <c r="G44" s="8"/>
      <c r="H44" s="8"/>
      <c r="I44" s="8"/>
      <c r="J44" s="8"/>
    </row>
    <row r="45" spans="2:10" ht="18" customHeight="1" thickBot="1">
      <c r="B45" s="446" t="s">
        <v>192</v>
      </c>
      <c r="C45" s="449"/>
      <c r="D45" s="447"/>
      <c r="E45" s="448"/>
      <c r="F45" s="448"/>
      <c r="G45" s="448"/>
      <c r="H45" s="84">
        <f>SUM(C45:G45)</f>
        <v>0</v>
      </c>
      <c r="I45" s="84">
        <f>H45</f>
        <v>0</v>
      </c>
      <c r="J45" s="84">
        <f>I45</f>
        <v>0</v>
      </c>
    </row>
    <row r="46" spans="2:10" ht="13.5" customHeight="1" thickBot="1">
      <c r="B46" s="1"/>
      <c r="D46" s="8"/>
      <c r="E46" s="8"/>
      <c r="F46" s="8"/>
      <c r="G46" s="8"/>
      <c r="H46" s="8"/>
      <c r="I46" s="8"/>
      <c r="J46" s="8"/>
    </row>
    <row r="47" spans="2:10" ht="18" customHeight="1" thickBot="1">
      <c r="B47" s="445" t="s">
        <v>195</v>
      </c>
      <c r="C47" s="85">
        <f>C42+C45</f>
        <v>0</v>
      </c>
      <c r="D47" s="85">
        <f>D42+D45</f>
        <v>0</v>
      </c>
      <c r="E47" s="85">
        <f>E42+E45</f>
        <v>0</v>
      </c>
      <c r="F47" s="85">
        <f>F42+F45</f>
        <v>0</v>
      </c>
      <c r="G47" s="85">
        <f>G42+G45</f>
        <v>0</v>
      </c>
      <c r="H47" s="84">
        <f>SUM(C47:G47)</f>
        <v>0</v>
      </c>
      <c r="I47" s="84">
        <f>H47</f>
        <v>0</v>
      </c>
      <c r="J47" s="84">
        <f>I47</f>
        <v>0</v>
      </c>
    </row>
    <row r="48" spans="2:10" ht="18" customHeight="1">
      <c r="B48" s="1"/>
      <c r="D48" s="8"/>
      <c r="E48" s="8"/>
      <c r="F48" s="8"/>
      <c r="G48" s="8"/>
      <c r="H48" s="8"/>
      <c r="I48" s="8"/>
      <c r="J48" s="8"/>
    </row>
    <row r="49" spans="2:12" ht="18" customHeight="1" thickBot="1">
      <c r="B49" s="1"/>
      <c r="D49" s="8"/>
      <c r="E49" s="8"/>
      <c r="F49" s="468"/>
      <c r="G49" s="468"/>
      <c r="H49" s="468"/>
      <c r="I49" s="468"/>
      <c r="J49" s="468"/>
      <c r="K49" s="468"/>
      <c r="L49" s="468"/>
    </row>
    <row r="50" spans="2:10" ht="18" customHeight="1" thickBot="1">
      <c r="B50" s="305" t="s">
        <v>133</v>
      </c>
      <c r="D50" s="8"/>
      <c r="E50" s="8"/>
      <c r="F50" s="8"/>
      <c r="G50" s="8"/>
      <c r="H50" s="8"/>
      <c r="I50" s="8"/>
      <c r="J50" s="8"/>
    </row>
    <row r="51" spans="2:10" ht="19.5" customHeight="1" thickBot="1">
      <c r="B51" s="465" t="s">
        <v>198</v>
      </c>
      <c r="C51" s="307">
        <f>J12+J20+J25+J32+J39+J45</f>
        <v>0</v>
      </c>
      <c r="D51" s="299"/>
      <c r="E51" s="6"/>
      <c r="F51" s="533" t="s">
        <v>152</v>
      </c>
      <c r="G51" s="534"/>
      <c r="H51" s="534"/>
      <c r="I51" s="534"/>
      <c r="J51" s="535"/>
    </row>
    <row r="52" spans="2:12" ht="19.5" customHeight="1" thickBot="1">
      <c r="B52" s="313" t="s">
        <v>138</v>
      </c>
      <c r="C52" s="355">
        <f>J12+J20+J25+J32+J45</f>
        <v>0</v>
      </c>
      <c r="D52" s="110"/>
      <c r="E52" s="6"/>
      <c r="F52" s="536" t="s">
        <v>208</v>
      </c>
      <c r="G52" s="537"/>
      <c r="H52" s="537"/>
      <c r="I52" s="537"/>
      <c r="J52" s="538"/>
      <c r="K52" s="298"/>
      <c r="L52" s="298"/>
    </row>
    <row r="53" spans="2:12" ht="15.75" customHeight="1">
      <c r="B53" s="312" t="s">
        <v>134</v>
      </c>
      <c r="C53" s="356"/>
      <c r="D53" s="110"/>
      <c r="E53" s="6"/>
      <c r="F53" s="539"/>
      <c r="G53" s="540"/>
      <c r="H53" s="540"/>
      <c r="I53" s="540"/>
      <c r="J53" s="541"/>
      <c r="K53" s="298"/>
      <c r="L53" s="298"/>
    </row>
    <row r="54" spans="2:12" ht="15.75" customHeight="1">
      <c r="B54" s="309" t="s">
        <v>1</v>
      </c>
      <c r="C54" s="357">
        <f>'Calcolo costi personale '!$G$96</f>
        <v>0</v>
      </c>
      <c r="D54" s="8"/>
      <c r="E54" s="6"/>
      <c r="F54" s="539"/>
      <c r="G54" s="540"/>
      <c r="H54" s="540"/>
      <c r="I54" s="540"/>
      <c r="J54" s="541"/>
      <c r="K54" s="298"/>
      <c r="L54" s="298"/>
    </row>
    <row r="55" spans="2:10" ht="15.75" customHeight="1" thickBot="1">
      <c r="B55" s="308" t="s">
        <v>3</v>
      </c>
      <c r="C55" s="357">
        <f>'attrezzature   '!$F$20</f>
        <v>0</v>
      </c>
      <c r="D55" s="8"/>
      <c r="E55" s="6"/>
      <c r="F55" s="542"/>
      <c r="G55" s="543"/>
      <c r="H55" s="543"/>
      <c r="I55" s="543"/>
      <c r="J55" s="544"/>
    </row>
    <row r="56" spans="2:10" ht="15.75" customHeight="1">
      <c r="B56" s="309" t="s">
        <v>62</v>
      </c>
      <c r="C56" s="357">
        <f>'Calcolo costi personale '!$I$96</f>
        <v>0</v>
      </c>
      <c r="D56" s="8"/>
      <c r="E56" s="8"/>
      <c r="F56" s="469"/>
      <c r="G56" s="470"/>
      <c r="H56" s="470"/>
      <c r="I56" s="470"/>
      <c r="J56" s="470"/>
    </row>
    <row r="57" spans="2:10" ht="32.25" customHeight="1">
      <c r="B57" s="365" t="s">
        <v>139</v>
      </c>
      <c r="C57" s="358"/>
      <c r="D57" s="364"/>
      <c r="E57" s="233"/>
      <c r="F57" s="470"/>
      <c r="G57" s="470"/>
      <c r="H57" s="470"/>
      <c r="I57" s="470"/>
      <c r="J57" s="470"/>
    </row>
    <row r="58" spans="2:10" ht="15.75" customHeight="1" thickBot="1">
      <c r="B58" s="310" t="s">
        <v>214</v>
      </c>
      <c r="C58" s="359">
        <f>SUM(C47:G47)*0.035</f>
        <v>0</v>
      </c>
      <c r="D58" s="8"/>
      <c r="E58" s="8"/>
      <c r="F58" s="470"/>
      <c r="G58" s="470"/>
      <c r="H58" s="470"/>
      <c r="I58" s="470"/>
      <c r="J58" s="470"/>
    </row>
    <row r="59" spans="2:10" ht="15.75" customHeight="1" thickBot="1">
      <c r="B59" s="311" t="s">
        <v>135</v>
      </c>
      <c r="C59" s="360">
        <f>SUM(C54:C58)</f>
        <v>0</v>
      </c>
      <c r="D59" s="8"/>
      <c r="E59" s="8"/>
      <c r="F59" s="470"/>
      <c r="G59" s="470"/>
      <c r="H59" s="470"/>
      <c r="I59" s="470"/>
      <c r="J59" s="470"/>
    </row>
    <row r="60" spans="2:10" ht="15.75" customHeight="1" thickBot="1">
      <c r="B60" s="304" t="s">
        <v>129</v>
      </c>
      <c r="C60" s="306">
        <f>SUM(C51-C52-C59)</f>
        <v>0</v>
      </c>
      <c r="D60" s="8"/>
      <c r="E60" s="8"/>
      <c r="F60" s="470"/>
      <c r="G60" s="470"/>
      <c r="H60" s="470"/>
      <c r="I60" s="470"/>
      <c r="J60" s="470"/>
    </row>
    <row r="61" spans="3:10" ht="13.5" thickBot="1">
      <c r="C61" s="7"/>
      <c r="D61" s="7"/>
      <c r="H61" s="7"/>
      <c r="I61" s="7"/>
      <c r="J61" s="7"/>
    </row>
    <row r="62" spans="2:8" ht="21" customHeight="1" thickBot="1">
      <c r="B62" s="466" t="s">
        <v>130</v>
      </c>
      <c r="C62" s="112"/>
      <c r="D62" s="205"/>
      <c r="E62" s="205"/>
      <c r="F62" s="205"/>
      <c r="G62" s="206"/>
      <c r="H62" s="7"/>
    </row>
    <row r="63" spans="2:8" s="3" customFormat="1" ht="21" customHeight="1">
      <c r="B63" s="207"/>
      <c r="C63" s="206"/>
      <c r="D63" s="205"/>
      <c r="E63" s="205"/>
      <c r="F63" s="205"/>
      <c r="G63" s="206"/>
      <c r="H63" s="204"/>
    </row>
    <row r="64" spans="1:10" ht="17.25">
      <c r="A64" s="362" t="s">
        <v>93</v>
      </c>
      <c r="B64" s="361" t="s">
        <v>94</v>
      </c>
      <c r="C64" s="209"/>
      <c r="D64" s="7"/>
      <c r="H64" s="7"/>
      <c r="I64" s="7"/>
      <c r="J64" s="7"/>
    </row>
    <row r="65" spans="1:10" ht="12.75">
      <c r="A65" s="208"/>
      <c r="B65" s="210" t="s">
        <v>95</v>
      </c>
      <c r="C65" s="211">
        <f>SUM(C66:C68)</f>
        <v>7948.11</v>
      </c>
      <c r="D65" s="7"/>
      <c r="H65" s="7"/>
      <c r="I65" s="7"/>
      <c r="J65" s="7"/>
    </row>
    <row r="66" spans="1:10" ht="12.75">
      <c r="A66" s="208"/>
      <c r="B66" s="212" t="s">
        <v>96</v>
      </c>
      <c r="C66" s="213">
        <f>'calcolo dottorandi '!I14</f>
        <v>1549.37</v>
      </c>
      <c r="D66" s="7"/>
      <c r="H66" s="7"/>
      <c r="I66" s="7"/>
      <c r="J66" s="7"/>
    </row>
    <row r="67" spans="1:10" ht="12.75">
      <c r="A67" s="208"/>
      <c r="B67" s="212" t="s">
        <v>97</v>
      </c>
      <c r="C67" s="213">
        <f>'calcolo dottorandi '!I15</f>
        <v>3199.37</v>
      </c>
      <c r="D67" s="7"/>
      <c r="H67" s="7"/>
      <c r="I67" s="7"/>
      <c r="J67" s="7"/>
    </row>
    <row r="68" spans="1:10" ht="12.75">
      <c r="A68" s="208"/>
      <c r="B68" s="212" t="s">
        <v>98</v>
      </c>
      <c r="C68" s="213">
        <f>'calcolo dottorandi '!I16</f>
        <v>3199.37</v>
      </c>
      <c r="D68" s="7"/>
      <c r="H68" s="7"/>
      <c r="I68" s="7"/>
      <c r="J68" s="7"/>
    </row>
    <row r="69" spans="1:10" ht="12.75">
      <c r="A69" s="208"/>
      <c r="B69" s="208"/>
      <c r="C69" s="208"/>
      <c r="D69" s="7"/>
      <c r="H69" s="7"/>
      <c r="I69" s="7"/>
      <c r="J69" s="7"/>
    </row>
    <row r="70" spans="1:10" ht="17.25">
      <c r="A70" s="362" t="s">
        <v>93</v>
      </c>
      <c r="B70" s="361" t="s">
        <v>99</v>
      </c>
      <c r="C70" s="209"/>
      <c r="D70" s="7"/>
      <c r="H70" s="7"/>
      <c r="I70" s="7"/>
      <c r="J70" s="7"/>
    </row>
    <row r="71" spans="1:10" ht="12.75">
      <c r="A71" s="208"/>
      <c r="B71" s="210" t="s">
        <v>95</v>
      </c>
      <c r="C71" s="211">
        <f>SUM(C72:C74)</f>
        <v>5624.07</v>
      </c>
      <c r="D71" s="7"/>
      <c r="H71" s="7"/>
      <c r="I71" s="7"/>
      <c r="J71" s="7"/>
    </row>
    <row r="72" spans="1:10" ht="12.75">
      <c r="A72" s="208"/>
      <c r="B72" s="212" t="s">
        <v>96</v>
      </c>
      <c r="C72" s="213">
        <f>'calcolo dottorandi '!I32</f>
        <v>774.69</v>
      </c>
      <c r="D72" s="7"/>
      <c r="H72" s="7"/>
      <c r="I72" s="7"/>
      <c r="J72" s="7"/>
    </row>
    <row r="73" spans="1:10" ht="12.75">
      <c r="A73" s="208"/>
      <c r="B73" s="212" t="s">
        <v>97</v>
      </c>
      <c r="C73" s="213">
        <f>'calcolo dottorandi '!I33</f>
        <v>2424.69</v>
      </c>
      <c r="D73" s="7"/>
      <c r="H73" s="7"/>
      <c r="I73" s="7"/>
      <c r="J73" s="7"/>
    </row>
    <row r="74" spans="1:10" ht="12.75">
      <c r="A74" s="208"/>
      <c r="B74" s="212" t="s">
        <v>98</v>
      </c>
      <c r="C74" s="213">
        <f>'calcolo dottorandi '!I34</f>
        <v>2424.69</v>
      </c>
      <c r="D74" s="7"/>
      <c r="H74" s="7"/>
      <c r="I74" s="7"/>
      <c r="J74" s="7"/>
    </row>
    <row r="75" spans="3:10" ht="12.75">
      <c r="C75" s="7"/>
      <c r="D75" s="7"/>
      <c r="H75" s="7"/>
      <c r="I75" s="7"/>
      <c r="J75" s="7"/>
    </row>
  </sheetData>
  <sheetProtection password="88B1" sheet="1"/>
  <protectedRanges>
    <protectedRange sqref="C57" name="Intervallo2"/>
    <protectedRange sqref="C3:F4 I3:J5 C25:G28 C32:G33 C45" name="Intervallo1"/>
  </protectedRanges>
  <mergeCells count="35">
    <mergeCell ref="J39:J40"/>
    <mergeCell ref="B39:B40"/>
    <mergeCell ref="I32:I33"/>
    <mergeCell ref="C39:C40"/>
    <mergeCell ref="D39:D40"/>
    <mergeCell ref="E39:E40"/>
    <mergeCell ref="G39:G40"/>
    <mergeCell ref="F39:F40"/>
    <mergeCell ref="H39:H40"/>
    <mergeCell ref="I39:I40"/>
    <mergeCell ref="A12:A17"/>
    <mergeCell ref="I20:I21"/>
    <mergeCell ref="J20:J21"/>
    <mergeCell ref="I25:I28"/>
    <mergeCell ref="J25:J28"/>
    <mergeCell ref="C31:I31"/>
    <mergeCell ref="I12:I14"/>
    <mergeCell ref="C19:I19"/>
    <mergeCell ref="C24:I24"/>
    <mergeCell ref="C1:J1"/>
    <mergeCell ref="C2:F2"/>
    <mergeCell ref="G2:H2"/>
    <mergeCell ref="I2:J2"/>
    <mergeCell ref="C3:F3"/>
    <mergeCell ref="G3:H3"/>
    <mergeCell ref="F51:J51"/>
    <mergeCell ref="F52:J55"/>
    <mergeCell ref="J32:J33"/>
    <mergeCell ref="J12:J16"/>
    <mergeCell ref="I3:J3"/>
    <mergeCell ref="C4:F4"/>
    <mergeCell ref="C5:F5"/>
    <mergeCell ref="G4:H4"/>
    <mergeCell ref="I4:J4"/>
    <mergeCell ref="G5:H5"/>
  </mergeCells>
  <conditionalFormatting sqref="C60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3:P22"/>
  <sheetViews>
    <sheetView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2.7109375" style="97" customWidth="1"/>
    <col min="2" max="2" width="4.7109375" style="0" customWidth="1"/>
    <col min="3" max="3" width="21.28125" style="0" customWidth="1"/>
    <col min="4" max="4" width="11.28125" style="0" customWidth="1"/>
    <col min="5" max="5" width="35.57421875" style="0" customWidth="1"/>
    <col min="6" max="6" width="13.7109375" style="0" customWidth="1"/>
    <col min="7" max="7" width="15.00390625" style="0" customWidth="1"/>
    <col min="8" max="8" width="12.8515625" style="0" customWidth="1"/>
    <col min="9" max="9" width="13.7109375" style="0" customWidth="1"/>
    <col min="10" max="10" width="12.28125" style="0" customWidth="1"/>
    <col min="11" max="11" width="16.8515625" style="0" customWidth="1"/>
    <col min="12" max="12" width="8.7109375" style="0" customWidth="1"/>
    <col min="13" max="13" width="7.28125" style="0" customWidth="1"/>
    <col min="14" max="14" width="13.8515625" style="0" customWidth="1"/>
    <col min="15" max="15" width="15.57421875" style="0" customWidth="1"/>
    <col min="16" max="16" width="16.7109375" style="0" customWidth="1"/>
  </cols>
  <sheetData>
    <row r="1" ht="9" customHeight="1"/>
    <row r="2" ht="9" customHeight="1" thickBot="1"/>
    <row r="3" spans="3:11" ht="45" customHeight="1" thickBot="1">
      <c r="C3" s="619" t="s">
        <v>209</v>
      </c>
      <c r="D3" s="620"/>
      <c r="E3" s="621"/>
      <c r="F3" s="278" t="s">
        <v>111</v>
      </c>
      <c r="G3" s="278" t="s">
        <v>112</v>
      </c>
      <c r="H3" s="278" t="s">
        <v>113</v>
      </c>
      <c r="I3" s="278" t="s">
        <v>158</v>
      </c>
      <c r="J3" s="278" t="s">
        <v>159</v>
      </c>
      <c r="K3" s="378" t="s">
        <v>160</v>
      </c>
    </row>
    <row r="4" spans="3:13" ht="19.5" customHeight="1">
      <c r="C4" s="598" t="s">
        <v>157</v>
      </c>
      <c r="D4" s="599"/>
      <c r="E4" s="279" t="s">
        <v>170</v>
      </c>
      <c r="F4" s="438">
        <f>'FIS_ERC '!C12</f>
        <v>0</v>
      </c>
      <c r="G4" s="438">
        <f>'FIS_ERC '!D12</f>
        <v>0</v>
      </c>
      <c r="H4" s="438">
        <f>'FIS_ERC '!E12</f>
        <v>0</v>
      </c>
      <c r="I4" s="438">
        <f>'FIS_ERC '!F12</f>
        <v>0</v>
      </c>
      <c r="J4" s="438">
        <f>'FIS_ERC '!G12</f>
        <v>0</v>
      </c>
      <c r="K4" s="438">
        <f>SUM(F4:J4)</f>
        <v>0</v>
      </c>
      <c r="M4" s="616" t="s">
        <v>171</v>
      </c>
    </row>
    <row r="5" spans="3:13" ht="19.5" customHeight="1">
      <c r="C5" s="600"/>
      <c r="D5" s="601"/>
      <c r="E5" s="280" t="s">
        <v>8</v>
      </c>
      <c r="F5" s="439"/>
      <c r="G5" s="439"/>
      <c r="H5" s="439"/>
      <c r="I5" s="439"/>
      <c r="J5" s="439"/>
      <c r="K5" s="439">
        <f>SUM(F5:J5)</f>
        <v>0</v>
      </c>
      <c r="M5" s="617"/>
    </row>
    <row r="6" spans="3:13" ht="19.5" customHeight="1">
      <c r="C6" s="600"/>
      <c r="D6" s="601"/>
      <c r="E6" s="280" t="s">
        <v>154</v>
      </c>
      <c r="F6" s="439">
        <f>'FIS_ERC '!C13</f>
        <v>0</v>
      </c>
      <c r="G6" s="439">
        <f>'FIS_ERC '!D13</f>
        <v>0</v>
      </c>
      <c r="H6" s="439">
        <f>'FIS_ERC '!E13</f>
        <v>0</v>
      </c>
      <c r="I6" s="439">
        <f>'FIS_ERC '!F13</f>
        <v>0</v>
      </c>
      <c r="J6" s="439">
        <f>'FIS_ERC '!G13</f>
        <v>0</v>
      </c>
      <c r="K6" s="439">
        <f>SUM(F6:J6)</f>
        <v>0</v>
      </c>
      <c r="M6" s="617"/>
    </row>
    <row r="7" spans="1:13" ht="19.5" customHeight="1">
      <c r="A7" s="614"/>
      <c r="C7" s="600"/>
      <c r="D7" s="601"/>
      <c r="E7" s="280" t="s">
        <v>155</v>
      </c>
      <c r="F7" s="439">
        <f>'FIS_ERC '!C14</f>
        <v>0</v>
      </c>
      <c r="G7" s="439">
        <f>'FIS_ERC '!D14</f>
        <v>0</v>
      </c>
      <c r="H7" s="439">
        <f>'FIS_ERC '!E14</f>
        <v>0</v>
      </c>
      <c r="I7" s="439">
        <f>'FIS_ERC '!F14</f>
        <v>0</v>
      </c>
      <c r="J7" s="439">
        <f>'FIS_ERC '!G14</f>
        <v>0</v>
      </c>
      <c r="K7" s="439">
        <f>SUM(F7:J7)</f>
        <v>0</v>
      </c>
      <c r="M7" s="617"/>
    </row>
    <row r="8" spans="1:13" ht="19.5" customHeight="1" thickBot="1">
      <c r="A8" s="614"/>
      <c r="C8" s="602"/>
      <c r="D8" s="603"/>
      <c r="E8" s="281" t="s">
        <v>156</v>
      </c>
      <c r="F8" s="440">
        <f>'FIS_ERC '!C17</f>
        <v>0</v>
      </c>
      <c r="G8" s="440">
        <f>'FIS_ERC '!D17</f>
        <v>0</v>
      </c>
      <c r="H8" s="440">
        <f>'FIS_ERC '!E17</f>
        <v>0</v>
      </c>
      <c r="I8" s="440">
        <f>'FIS_ERC '!F17</f>
        <v>0</v>
      </c>
      <c r="J8" s="440">
        <f>'FIS_ERC '!G17</f>
        <v>0</v>
      </c>
      <c r="K8" s="439">
        <f>SUM(F8:J8)</f>
        <v>0</v>
      </c>
      <c r="M8" s="617"/>
    </row>
    <row r="9" spans="1:13" ht="19.5" customHeight="1" thickBot="1">
      <c r="A9" s="614"/>
      <c r="C9" s="604" t="s">
        <v>166</v>
      </c>
      <c r="D9" s="605"/>
      <c r="E9" s="606"/>
      <c r="F9" s="431">
        <f aca="true" t="shared" si="0" ref="F9:K9">SUM(F4:F8)</f>
        <v>0</v>
      </c>
      <c r="G9" s="431">
        <f t="shared" si="0"/>
        <v>0</v>
      </c>
      <c r="H9" s="431">
        <f t="shared" si="0"/>
        <v>0</v>
      </c>
      <c r="I9" s="431">
        <f t="shared" si="0"/>
        <v>0</v>
      </c>
      <c r="J9" s="431">
        <f t="shared" si="0"/>
        <v>0</v>
      </c>
      <c r="K9" s="431">
        <f t="shared" si="0"/>
        <v>0</v>
      </c>
      <c r="M9" s="617"/>
    </row>
    <row r="10" spans="1:13" ht="29.25" customHeight="1" thickBot="1">
      <c r="A10" s="614"/>
      <c r="C10" s="610" t="s">
        <v>167</v>
      </c>
      <c r="D10" s="611"/>
      <c r="E10" s="611"/>
      <c r="F10" s="441">
        <f>'FIS_ERC '!C22</f>
        <v>0</v>
      </c>
      <c r="G10" s="442">
        <f>'FIS_ERC '!D22</f>
        <v>0</v>
      </c>
      <c r="H10" s="442">
        <f>'FIS_ERC '!E22</f>
        <v>0</v>
      </c>
      <c r="I10" s="442">
        <f>'FIS_ERC '!F22</f>
        <v>0</v>
      </c>
      <c r="J10" s="442">
        <f>'FIS_ERC '!G22</f>
        <v>0</v>
      </c>
      <c r="K10" s="442">
        <f>SUM(F10:J10)</f>
        <v>0</v>
      </c>
      <c r="M10" s="617"/>
    </row>
    <row r="11" spans="1:13" ht="29.25" customHeight="1" thickBot="1">
      <c r="A11" s="614"/>
      <c r="C11" s="607" t="s">
        <v>172</v>
      </c>
      <c r="D11" s="609"/>
      <c r="E11" s="615"/>
      <c r="F11" s="443">
        <f>'FIS_ERC '!C29</f>
        <v>0</v>
      </c>
      <c r="G11" s="441">
        <f>'FIS_ERC '!D29</f>
        <v>0</v>
      </c>
      <c r="H11" s="441">
        <f>'FIS_ERC '!E29</f>
        <v>0</v>
      </c>
      <c r="I11" s="441">
        <f>'FIS_ERC '!F29</f>
        <v>0</v>
      </c>
      <c r="J11" s="441">
        <f>'FIS_ERC '!G29</f>
        <v>0</v>
      </c>
      <c r="K11" s="442">
        <f>SUM(F11:J11)</f>
        <v>0</v>
      </c>
      <c r="M11" s="617"/>
    </row>
    <row r="12" spans="1:13" ht="29.25" customHeight="1" thickBot="1">
      <c r="A12" s="614"/>
      <c r="C12" s="607" t="s">
        <v>173</v>
      </c>
      <c r="D12" s="609"/>
      <c r="E12" s="615"/>
      <c r="F12" s="443">
        <f>'FIS_ERC '!C34</f>
        <v>0</v>
      </c>
      <c r="G12" s="441">
        <f>'FIS_ERC '!D34</f>
        <v>0</v>
      </c>
      <c r="H12" s="441">
        <f>'FIS_ERC '!E34</f>
        <v>0</v>
      </c>
      <c r="I12" s="441">
        <f>'FIS_ERC '!F34</f>
        <v>0</v>
      </c>
      <c r="J12" s="441">
        <f>'FIS_ERC '!G34</f>
        <v>0</v>
      </c>
      <c r="K12" s="442">
        <f>SUM(F12:J12)</f>
        <v>0</v>
      </c>
      <c r="M12" s="617"/>
    </row>
    <row r="13" spans="1:15" ht="4.5" customHeight="1" thickBot="1">
      <c r="A13" s="614"/>
      <c r="C13" s="622"/>
      <c r="D13" s="623"/>
      <c r="E13" s="623"/>
      <c r="F13" s="381"/>
      <c r="G13" s="381"/>
      <c r="H13" s="381"/>
      <c r="I13" s="381"/>
      <c r="J13" s="381"/>
      <c r="K13" s="381"/>
      <c r="M13" s="617"/>
      <c r="O13" s="86"/>
    </row>
    <row r="14" spans="1:15" ht="25.5" customHeight="1" thickBot="1">
      <c r="A14" s="614"/>
      <c r="C14" s="624" t="s">
        <v>174</v>
      </c>
      <c r="D14" s="625"/>
      <c r="E14" s="626"/>
      <c r="F14" s="382">
        <f aca="true" t="shared" si="1" ref="F14:K14">F9+F10+F11+F12</f>
        <v>0</v>
      </c>
      <c r="G14" s="382">
        <f t="shared" si="1"/>
        <v>0</v>
      </c>
      <c r="H14" s="382">
        <f t="shared" si="1"/>
        <v>0</v>
      </c>
      <c r="I14" s="382">
        <f t="shared" si="1"/>
        <v>0</v>
      </c>
      <c r="J14" s="382">
        <f t="shared" si="1"/>
        <v>0</v>
      </c>
      <c r="K14" s="382">
        <f t="shared" si="1"/>
        <v>0</v>
      </c>
      <c r="M14" s="617"/>
      <c r="O14" s="86"/>
    </row>
    <row r="15" spans="1:13" ht="29.25" customHeight="1" thickBot="1">
      <c r="A15" s="614"/>
      <c r="C15" s="607" t="s">
        <v>175</v>
      </c>
      <c r="D15" s="609"/>
      <c r="E15" s="609"/>
      <c r="F15" s="450">
        <f>'FIS_ERC '!C39</f>
        <v>0</v>
      </c>
      <c r="G15" s="450">
        <f>'FIS_ERC '!D39</f>
        <v>0</v>
      </c>
      <c r="H15" s="450">
        <f>'FIS_ERC '!E39</f>
        <v>0</v>
      </c>
      <c r="I15" s="450">
        <f>'FIS_ERC '!F39</f>
        <v>0</v>
      </c>
      <c r="J15" s="450">
        <f>'FIS_ERC '!G39</f>
        <v>0</v>
      </c>
      <c r="K15" s="383">
        <f>'FIS_ERC '!$I$39</f>
        <v>0</v>
      </c>
      <c r="M15" s="618"/>
    </row>
    <row r="16" spans="3:16" ht="2.25" customHeight="1" thickBot="1">
      <c r="C16" s="607"/>
      <c r="D16" s="608"/>
      <c r="E16" s="608"/>
      <c r="F16" s="379"/>
      <c r="G16" s="379"/>
      <c r="H16" s="379"/>
      <c r="I16" s="379"/>
      <c r="J16" s="379"/>
      <c r="K16" s="379"/>
      <c r="N16" s="282" t="s">
        <v>50</v>
      </c>
      <c r="O16" s="282" t="s">
        <v>51</v>
      </c>
      <c r="P16" s="282" t="s">
        <v>49</v>
      </c>
    </row>
    <row r="17" spans="3:16" ht="27" customHeight="1" thickBot="1">
      <c r="C17" s="596" t="s">
        <v>176</v>
      </c>
      <c r="D17" s="597"/>
      <c r="E17" s="597"/>
      <c r="F17" s="384">
        <f aca="true" t="shared" si="2" ref="F17:K17">F14+F15</f>
        <v>0</v>
      </c>
      <c r="G17" s="384">
        <f t="shared" si="2"/>
        <v>0</v>
      </c>
      <c r="H17" s="384">
        <f t="shared" si="2"/>
        <v>0</v>
      </c>
      <c r="I17" s="384">
        <f t="shared" si="2"/>
        <v>0</v>
      </c>
      <c r="J17" s="384">
        <f t="shared" si="2"/>
        <v>0</v>
      </c>
      <c r="K17" s="385">
        <f t="shared" si="2"/>
        <v>0</v>
      </c>
      <c r="L17" s="452" t="str">
        <f>IF(K17&lt;='FIS_ERC '!J5,"OK","ERRORE")</f>
        <v>OK</v>
      </c>
      <c r="M17" s="452" t="s">
        <v>197</v>
      </c>
      <c r="N17" s="453">
        <v>1000000</v>
      </c>
      <c r="O17" s="88"/>
      <c r="P17" s="87"/>
    </row>
    <row r="18" spans="3:11" ht="3" customHeight="1" thickBot="1">
      <c r="C18" s="607"/>
      <c r="D18" s="608"/>
      <c r="E18" s="608"/>
      <c r="F18" s="379"/>
      <c r="G18" s="379"/>
      <c r="H18" s="379"/>
      <c r="I18" s="379"/>
      <c r="J18" s="379"/>
      <c r="K18" s="379"/>
    </row>
    <row r="19" spans="3:11" ht="18.75" customHeight="1" thickBot="1">
      <c r="C19" s="612" t="s">
        <v>177</v>
      </c>
      <c r="D19" s="613"/>
      <c r="E19" s="613"/>
      <c r="F19" s="379"/>
      <c r="G19" s="379"/>
      <c r="H19" s="379"/>
      <c r="I19" s="379"/>
      <c r="J19" s="379"/>
      <c r="K19" s="379"/>
    </row>
    <row r="20" spans="3:11" ht="24.75" customHeight="1" thickBot="1">
      <c r="C20" s="594" t="s">
        <v>178</v>
      </c>
      <c r="D20" s="595"/>
      <c r="E20" s="595"/>
      <c r="F20" s="450">
        <f>'FIS_ERC '!C45</f>
        <v>0</v>
      </c>
      <c r="G20" s="450">
        <f>'FIS_ERC '!D45</f>
        <v>0</v>
      </c>
      <c r="H20" s="450">
        <f>'FIS_ERC '!E45</f>
        <v>0</v>
      </c>
      <c r="I20" s="450">
        <f>'FIS_ERC '!F45</f>
        <v>0</v>
      </c>
      <c r="J20" s="450">
        <f>'FIS_ERC '!G45</f>
        <v>0</v>
      </c>
      <c r="K20" s="451">
        <f>'FIS_ERC '!$I$45</f>
        <v>0</v>
      </c>
    </row>
    <row r="21" ht="3" customHeight="1" thickBot="1"/>
    <row r="22" spans="3:11" ht="27.75" customHeight="1" thickBot="1">
      <c r="C22" s="596" t="s">
        <v>196</v>
      </c>
      <c r="D22" s="597"/>
      <c r="E22" s="597"/>
      <c r="F22" s="384">
        <f aca="true" t="shared" si="3" ref="F22:K22">F17+F20</f>
        <v>0</v>
      </c>
      <c r="G22" s="384">
        <f t="shared" si="3"/>
        <v>0</v>
      </c>
      <c r="H22" s="384">
        <f t="shared" si="3"/>
        <v>0</v>
      </c>
      <c r="I22" s="384">
        <f t="shared" si="3"/>
        <v>0</v>
      </c>
      <c r="J22" s="384">
        <f t="shared" si="3"/>
        <v>0</v>
      </c>
      <c r="K22" s="385">
        <f t="shared" si="3"/>
        <v>0</v>
      </c>
    </row>
  </sheetData>
  <sheetProtection password="88B1" sheet="1"/>
  <mergeCells count="17">
    <mergeCell ref="A7:A15"/>
    <mergeCell ref="C11:E11"/>
    <mergeCell ref="C12:E12"/>
    <mergeCell ref="M4:M15"/>
    <mergeCell ref="C3:E3"/>
    <mergeCell ref="C13:E13"/>
    <mergeCell ref="C14:E14"/>
    <mergeCell ref="C20:E20"/>
    <mergeCell ref="C22:E22"/>
    <mergeCell ref="C4:D8"/>
    <mergeCell ref="C9:E9"/>
    <mergeCell ref="C16:E16"/>
    <mergeCell ref="C15:E15"/>
    <mergeCell ref="C10:E10"/>
    <mergeCell ref="C17:E17"/>
    <mergeCell ref="C18:E18"/>
    <mergeCell ref="C19:E19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U97"/>
  <sheetViews>
    <sheetView zoomScale="80" zoomScaleNormal="80" workbookViewId="0" topLeftCell="A27">
      <selection activeCell="I37" sqref="I37:J37 M37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3" width="50.00390625" style="0" customWidth="1"/>
    <col min="4" max="4" width="18.28125" style="0" customWidth="1"/>
    <col min="5" max="5" width="17.421875" style="0" customWidth="1"/>
    <col min="6" max="6" width="15.28125" style="0" customWidth="1"/>
    <col min="7" max="7" width="13.281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1.28125" style="0" customWidth="1"/>
    <col min="12" max="12" width="15.7109375" style="0" customWidth="1"/>
    <col min="13" max="13" width="11.7109375" style="0" customWidth="1"/>
    <col min="14" max="14" width="14.28125" style="0" customWidth="1"/>
    <col min="15" max="15" width="11.57421875" style="0" customWidth="1"/>
    <col min="16" max="16" width="13.28125" style="0" customWidth="1"/>
    <col min="17" max="17" width="11.7109375" style="0" customWidth="1"/>
    <col min="18" max="18" width="13.421875" style="0" customWidth="1"/>
    <col min="19" max="19" width="11.57421875" style="0" customWidth="1"/>
    <col min="20" max="20" width="13.28125" style="0" customWidth="1"/>
    <col min="21" max="21" width="15.57421875" style="0" customWidth="1"/>
  </cols>
  <sheetData>
    <row r="1" ht="13.5" thickBot="1"/>
    <row r="2" spans="3:21" ht="38.25" customHeight="1" thickBot="1">
      <c r="C2" s="640" t="s">
        <v>136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2"/>
    </row>
    <row r="3" spans="3:21" ht="32.25" customHeight="1" thickBot="1">
      <c r="C3" s="643" t="s">
        <v>63</v>
      </c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5"/>
    </row>
    <row r="4" spans="3:21" ht="22.5" customHeight="1" thickBot="1">
      <c r="C4" s="646" t="s">
        <v>9</v>
      </c>
      <c r="D4" s="647"/>
      <c r="E4" s="647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9"/>
    </row>
    <row r="5" spans="3:21" ht="27" customHeight="1" thickBot="1">
      <c r="C5" s="650" t="s">
        <v>201</v>
      </c>
      <c r="D5" s="651"/>
      <c r="E5" s="651"/>
      <c r="F5" s="652"/>
      <c r="G5" s="115"/>
      <c r="H5" s="31"/>
      <c r="I5" s="32"/>
      <c r="J5" s="32"/>
      <c r="K5" s="32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3:21" ht="12.75">
      <c r="C6" s="35"/>
      <c r="D6" s="36"/>
      <c r="E6" s="36"/>
      <c r="F6" s="37"/>
      <c r="G6" s="37"/>
      <c r="H6" s="37"/>
      <c r="I6" s="37"/>
      <c r="J6" s="37"/>
      <c r="K6" s="37"/>
      <c r="L6" s="38"/>
      <c r="M6" s="38"/>
      <c r="N6" s="38"/>
      <c r="O6" s="38"/>
      <c r="P6" s="38"/>
      <c r="Q6" s="38"/>
      <c r="R6" s="38"/>
      <c r="S6" s="38"/>
      <c r="T6" s="38"/>
      <c r="U6" s="39" t="s">
        <v>64</v>
      </c>
    </row>
    <row r="7" spans="3:21" ht="16.5" thickBot="1">
      <c r="C7" s="40"/>
      <c r="D7" s="41"/>
      <c r="E7" s="41"/>
      <c r="F7" s="42"/>
      <c r="G7" s="42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3"/>
      <c r="U7" s="44" t="s">
        <v>11</v>
      </c>
    </row>
    <row r="8" spans="1:21" ht="38.25" customHeight="1">
      <c r="A8" s="627" t="s">
        <v>12</v>
      </c>
      <c r="B8" s="45"/>
      <c r="C8" s="116"/>
      <c r="D8" s="41"/>
      <c r="E8" s="41"/>
      <c r="F8" s="46" t="s">
        <v>13</v>
      </c>
      <c r="G8" s="200" t="s">
        <v>65</v>
      </c>
      <c r="H8" s="369"/>
      <c r="I8" s="47" t="s">
        <v>15</v>
      </c>
      <c r="J8" s="117" t="s">
        <v>66</v>
      </c>
      <c r="K8" s="48" t="s">
        <v>16</v>
      </c>
      <c r="L8" s="48" t="s">
        <v>17</v>
      </c>
      <c r="M8" s="48" t="s">
        <v>18</v>
      </c>
      <c r="N8" s="48" t="s">
        <v>19</v>
      </c>
      <c r="O8" s="48" t="s">
        <v>20</v>
      </c>
      <c r="P8" s="48" t="s">
        <v>21</v>
      </c>
      <c r="Q8" s="48" t="s">
        <v>22</v>
      </c>
      <c r="R8" s="48" t="s">
        <v>23</v>
      </c>
      <c r="S8" s="48" t="s">
        <v>24</v>
      </c>
      <c r="T8" s="48" t="s">
        <v>25</v>
      </c>
      <c r="U8" s="49" t="s">
        <v>26</v>
      </c>
    </row>
    <row r="9" spans="1:21" ht="25.5">
      <c r="A9" s="628"/>
      <c r="B9" s="45"/>
      <c r="C9" s="40" t="s">
        <v>27</v>
      </c>
      <c r="D9" s="118" t="s">
        <v>67</v>
      </c>
      <c r="E9" s="119" t="s">
        <v>68</v>
      </c>
      <c r="F9" s="51"/>
      <c r="G9" s="201" t="s">
        <v>210</v>
      </c>
      <c r="H9" s="372"/>
      <c r="I9" s="52"/>
      <c r="J9" s="120"/>
      <c r="K9" s="121"/>
      <c r="L9" s="122"/>
      <c r="M9" s="121"/>
      <c r="N9" s="122"/>
      <c r="O9" s="121"/>
      <c r="P9" s="122"/>
      <c r="Q9" s="121"/>
      <c r="R9" s="122"/>
      <c r="S9" s="121"/>
      <c r="T9" s="123"/>
      <c r="U9" s="53"/>
    </row>
    <row r="10" spans="1:21" ht="12.75">
      <c r="A10" s="628"/>
      <c r="B10" s="45"/>
      <c r="C10" s="471" t="s">
        <v>92</v>
      </c>
      <c r="D10" s="472"/>
      <c r="E10" s="473" t="s">
        <v>30</v>
      </c>
      <c r="F10" s="474"/>
      <c r="G10" s="474"/>
      <c r="H10" s="475"/>
      <c r="I10" s="475">
        <f>F10-H10</f>
        <v>0</v>
      </c>
      <c r="J10" s="476">
        <v>12</v>
      </c>
      <c r="K10" s="477"/>
      <c r="L10" s="478">
        <f>I10/J10*K10</f>
        <v>0</v>
      </c>
      <c r="M10" s="477"/>
      <c r="N10" s="478">
        <f>I10/J10*M10</f>
        <v>0</v>
      </c>
      <c r="O10" s="477"/>
      <c r="P10" s="478">
        <f>I10/J10*O10</f>
        <v>0</v>
      </c>
      <c r="Q10" s="477"/>
      <c r="R10" s="478">
        <f>I10/J10*Q10</f>
        <v>0</v>
      </c>
      <c r="S10" s="477"/>
      <c r="T10" s="479">
        <f>I10/J10*S10</f>
        <v>0</v>
      </c>
      <c r="U10" s="480">
        <f>SUM(L10+N10+P10+R10+T10)</f>
        <v>0</v>
      </c>
    </row>
    <row r="11" spans="1:21" ht="6" customHeight="1">
      <c r="A11" s="628"/>
      <c r="B11" s="45"/>
      <c r="C11" s="481"/>
      <c r="D11" s="473"/>
      <c r="E11" s="473"/>
      <c r="F11" s="475"/>
      <c r="G11" s="475"/>
      <c r="H11" s="475"/>
      <c r="I11" s="475"/>
      <c r="J11" s="475"/>
      <c r="K11" s="477"/>
      <c r="L11" s="478"/>
      <c r="M11" s="477"/>
      <c r="N11" s="478"/>
      <c r="O11" s="477"/>
      <c r="P11" s="478"/>
      <c r="Q11" s="477"/>
      <c r="R11" s="478"/>
      <c r="S11" s="477"/>
      <c r="T11" s="479"/>
      <c r="U11" s="480"/>
    </row>
    <row r="12" spans="1:21" ht="12.75">
      <c r="A12" s="628"/>
      <c r="B12" s="45"/>
      <c r="C12" s="481" t="s">
        <v>69</v>
      </c>
      <c r="D12" s="472"/>
      <c r="E12" s="473" t="s">
        <v>30</v>
      </c>
      <c r="F12" s="475"/>
      <c r="G12" s="475"/>
      <c r="H12" s="475"/>
      <c r="I12" s="475">
        <f aca="true" t="shared" si="0" ref="I12:I21">F12-H12</f>
        <v>0</v>
      </c>
      <c r="J12" s="476">
        <v>12</v>
      </c>
      <c r="K12" s="482"/>
      <c r="L12" s="478">
        <f aca="true" t="shared" si="1" ref="L12:L21">I12/J12*K12</f>
        <v>0</v>
      </c>
      <c r="M12" s="482"/>
      <c r="N12" s="478">
        <f>I12/J12*M12</f>
        <v>0</v>
      </c>
      <c r="O12" s="482"/>
      <c r="P12" s="478">
        <f>I12/J12*O12</f>
        <v>0</v>
      </c>
      <c r="Q12" s="482"/>
      <c r="R12" s="478">
        <f>I12/J12*Q12</f>
        <v>0</v>
      </c>
      <c r="S12" s="483"/>
      <c r="T12" s="479">
        <f>I12/J12*S12</f>
        <v>0</v>
      </c>
      <c r="U12" s="480">
        <f aca="true" t="shared" si="2" ref="U12:U21">SUM(L12+N12+P12+R12+T12)</f>
        <v>0</v>
      </c>
    </row>
    <row r="13" spans="1:21" ht="12.75">
      <c r="A13" s="628"/>
      <c r="B13" s="45"/>
      <c r="C13" s="481" t="s">
        <v>69</v>
      </c>
      <c r="D13" s="473"/>
      <c r="E13" s="473" t="s">
        <v>30</v>
      </c>
      <c r="F13" s="475"/>
      <c r="G13" s="475"/>
      <c r="H13" s="475"/>
      <c r="I13" s="475">
        <f>F13-H13</f>
        <v>0</v>
      </c>
      <c r="J13" s="476">
        <v>12</v>
      </c>
      <c r="K13" s="482"/>
      <c r="L13" s="478">
        <f t="shared" si="1"/>
        <v>0</v>
      </c>
      <c r="M13" s="482"/>
      <c r="N13" s="478">
        <f aca="true" t="shared" si="3" ref="N13:N21">I13/J13*M13</f>
        <v>0</v>
      </c>
      <c r="O13" s="482"/>
      <c r="P13" s="478">
        <f aca="true" t="shared" si="4" ref="P13:P21">I13/J13*O13</f>
        <v>0</v>
      </c>
      <c r="Q13" s="482"/>
      <c r="R13" s="478">
        <f aca="true" t="shared" si="5" ref="R13:R21">I13/J13*Q13</f>
        <v>0</v>
      </c>
      <c r="S13" s="483"/>
      <c r="T13" s="479">
        <f aca="true" t="shared" si="6" ref="T13:T21">I13/J13*S13</f>
        <v>0</v>
      </c>
      <c r="U13" s="480">
        <f>SUM(L13+N13+P13+R13+T13)</f>
        <v>0</v>
      </c>
    </row>
    <row r="14" spans="1:21" ht="12.75">
      <c r="A14" s="628"/>
      <c r="B14" s="45"/>
      <c r="C14" s="481" t="s">
        <v>69</v>
      </c>
      <c r="D14" s="473"/>
      <c r="E14" s="473" t="s">
        <v>30</v>
      </c>
      <c r="F14" s="475"/>
      <c r="G14" s="475"/>
      <c r="H14" s="475"/>
      <c r="I14" s="475">
        <f>F14-H14</f>
        <v>0</v>
      </c>
      <c r="J14" s="476">
        <v>12</v>
      </c>
      <c r="K14" s="482"/>
      <c r="L14" s="478">
        <f t="shared" si="1"/>
        <v>0</v>
      </c>
      <c r="M14" s="482"/>
      <c r="N14" s="478">
        <f t="shared" si="3"/>
        <v>0</v>
      </c>
      <c r="O14" s="482"/>
      <c r="P14" s="478">
        <f t="shared" si="4"/>
        <v>0</v>
      </c>
      <c r="Q14" s="482"/>
      <c r="R14" s="478">
        <f t="shared" si="5"/>
        <v>0</v>
      </c>
      <c r="S14" s="483"/>
      <c r="T14" s="479">
        <f t="shared" si="6"/>
        <v>0</v>
      </c>
      <c r="U14" s="480">
        <f t="shared" si="2"/>
        <v>0</v>
      </c>
    </row>
    <row r="15" spans="1:21" ht="12.75">
      <c r="A15" s="628"/>
      <c r="B15" s="45"/>
      <c r="C15" s="481" t="s">
        <v>70</v>
      </c>
      <c r="D15" s="473"/>
      <c r="E15" s="473" t="s">
        <v>30</v>
      </c>
      <c r="F15" s="475"/>
      <c r="G15" s="475"/>
      <c r="H15" s="475"/>
      <c r="I15" s="475">
        <f>F15-H15</f>
        <v>0</v>
      </c>
      <c r="J15" s="476">
        <v>12</v>
      </c>
      <c r="K15" s="482"/>
      <c r="L15" s="478">
        <f t="shared" si="1"/>
        <v>0</v>
      </c>
      <c r="M15" s="482"/>
      <c r="N15" s="478">
        <f t="shared" si="3"/>
        <v>0</v>
      </c>
      <c r="O15" s="482"/>
      <c r="P15" s="478">
        <f t="shared" si="4"/>
        <v>0</v>
      </c>
      <c r="Q15" s="482"/>
      <c r="R15" s="478">
        <f t="shared" si="5"/>
        <v>0</v>
      </c>
      <c r="S15" s="483"/>
      <c r="T15" s="479">
        <f t="shared" si="6"/>
        <v>0</v>
      </c>
      <c r="U15" s="480">
        <f>SUM(L15+N15+P15+R15+T15)</f>
        <v>0</v>
      </c>
    </row>
    <row r="16" spans="1:21" ht="12.75">
      <c r="A16" s="628"/>
      <c r="B16" s="45"/>
      <c r="C16" s="481" t="s">
        <v>70</v>
      </c>
      <c r="D16" s="473"/>
      <c r="E16" s="473" t="s">
        <v>30</v>
      </c>
      <c r="F16" s="475"/>
      <c r="G16" s="475"/>
      <c r="H16" s="475"/>
      <c r="I16" s="475">
        <f>F16-H16</f>
        <v>0</v>
      </c>
      <c r="J16" s="476">
        <v>12</v>
      </c>
      <c r="K16" s="482"/>
      <c r="L16" s="478">
        <f t="shared" si="1"/>
        <v>0</v>
      </c>
      <c r="M16" s="482"/>
      <c r="N16" s="478">
        <f t="shared" si="3"/>
        <v>0</v>
      </c>
      <c r="O16" s="482"/>
      <c r="P16" s="478">
        <f t="shared" si="4"/>
        <v>0</v>
      </c>
      <c r="Q16" s="482"/>
      <c r="R16" s="478">
        <f t="shared" si="5"/>
        <v>0</v>
      </c>
      <c r="S16" s="483"/>
      <c r="T16" s="479">
        <f t="shared" si="6"/>
        <v>0</v>
      </c>
      <c r="U16" s="480">
        <f t="shared" si="2"/>
        <v>0</v>
      </c>
    </row>
    <row r="17" spans="1:21" ht="12.75">
      <c r="A17" s="628"/>
      <c r="B17" s="45"/>
      <c r="C17" s="481" t="s">
        <v>70</v>
      </c>
      <c r="D17" s="473"/>
      <c r="E17" s="473" t="s">
        <v>30</v>
      </c>
      <c r="F17" s="475"/>
      <c r="G17" s="475"/>
      <c r="H17" s="475"/>
      <c r="I17" s="475">
        <f t="shared" si="0"/>
        <v>0</v>
      </c>
      <c r="J17" s="476">
        <v>12</v>
      </c>
      <c r="K17" s="482"/>
      <c r="L17" s="478">
        <f t="shared" si="1"/>
        <v>0</v>
      </c>
      <c r="M17" s="482"/>
      <c r="N17" s="478">
        <f t="shared" si="3"/>
        <v>0</v>
      </c>
      <c r="O17" s="482"/>
      <c r="P17" s="478">
        <f t="shared" si="4"/>
        <v>0</v>
      </c>
      <c r="Q17" s="482"/>
      <c r="R17" s="478">
        <f t="shared" si="5"/>
        <v>0</v>
      </c>
      <c r="S17" s="483"/>
      <c r="T17" s="479">
        <f t="shared" si="6"/>
        <v>0</v>
      </c>
      <c r="U17" s="480">
        <f t="shared" si="2"/>
        <v>0</v>
      </c>
    </row>
    <row r="18" spans="1:21" ht="12.75">
      <c r="A18" s="628"/>
      <c r="B18" s="45"/>
      <c r="C18" s="481" t="s">
        <v>70</v>
      </c>
      <c r="D18" s="473"/>
      <c r="E18" s="473" t="s">
        <v>30</v>
      </c>
      <c r="F18" s="475"/>
      <c r="G18" s="475"/>
      <c r="H18" s="475"/>
      <c r="I18" s="475">
        <f t="shared" si="0"/>
        <v>0</v>
      </c>
      <c r="J18" s="476">
        <v>12</v>
      </c>
      <c r="K18" s="482"/>
      <c r="L18" s="478">
        <f t="shared" si="1"/>
        <v>0</v>
      </c>
      <c r="M18" s="482"/>
      <c r="N18" s="478">
        <f t="shared" si="3"/>
        <v>0</v>
      </c>
      <c r="O18" s="482"/>
      <c r="P18" s="478">
        <f t="shared" si="4"/>
        <v>0</v>
      </c>
      <c r="Q18" s="482"/>
      <c r="R18" s="478">
        <f t="shared" si="5"/>
        <v>0</v>
      </c>
      <c r="S18" s="483"/>
      <c r="T18" s="479">
        <f t="shared" si="6"/>
        <v>0</v>
      </c>
      <c r="U18" s="480">
        <f>SUM(L18+N18+P18+R18+T18)</f>
        <v>0</v>
      </c>
    </row>
    <row r="19" spans="1:21" ht="12.75">
      <c r="A19" s="628"/>
      <c r="B19" s="45"/>
      <c r="C19" s="481" t="s">
        <v>102</v>
      </c>
      <c r="D19" s="473"/>
      <c r="E19" s="473" t="s">
        <v>30</v>
      </c>
      <c r="F19" s="475"/>
      <c r="G19" s="475"/>
      <c r="H19" s="475"/>
      <c r="I19" s="475">
        <f t="shared" si="0"/>
        <v>0</v>
      </c>
      <c r="J19" s="476">
        <v>12</v>
      </c>
      <c r="K19" s="482"/>
      <c r="L19" s="478">
        <f t="shared" si="1"/>
        <v>0</v>
      </c>
      <c r="M19" s="482"/>
      <c r="N19" s="478">
        <f t="shared" si="3"/>
        <v>0</v>
      </c>
      <c r="O19" s="482"/>
      <c r="P19" s="478">
        <f t="shared" si="4"/>
        <v>0</v>
      </c>
      <c r="Q19" s="482"/>
      <c r="R19" s="478">
        <f t="shared" si="5"/>
        <v>0</v>
      </c>
      <c r="S19" s="483"/>
      <c r="T19" s="479">
        <f t="shared" si="6"/>
        <v>0</v>
      </c>
      <c r="U19" s="480">
        <f t="shared" si="2"/>
        <v>0</v>
      </c>
    </row>
    <row r="20" spans="1:21" ht="12.75">
      <c r="A20" s="628"/>
      <c r="B20" s="45"/>
      <c r="C20" s="481" t="s">
        <v>71</v>
      </c>
      <c r="D20" s="473"/>
      <c r="E20" s="473" t="s">
        <v>30</v>
      </c>
      <c r="F20" s="475"/>
      <c r="G20" s="475"/>
      <c r="H20" s="475"/>
      <c r="I20" s="475">
        <f t="shared" si="0"/>
        <v>0</v>
      </c>
      <c r="J20" s="476">
        <v>12</v>
      </c>
      <c r="K20" s="482"/>
      <c r="L20" s="478">
        <f t="shared" si="1"/>
        <v>0</v>
      </c>
      <c r="M20" s="482"/>
      <c r="N20" s="478">
        <f t="shared" si="3"/>
        <v>0</v>
      </c>
      <c r="O20" s="482"/>
      <c r="P20" s="478">
        <f t="shared" si="4"/>
        <v>0</v>
      </c>
      <c r="Q20" s="482"/>
      <c r="R20" s="478">
        <f t="shared" si="5"/>
        <v>0</v>
      </c>
      <c r="S20" s="483"/>
      <c r="T20" s="479">
        <f t="shared" si="6"/>
        <v>0</v>
      </c>
      <c r="U20" s="480">
        <f t="shared" si="2"/>
        <v>0</v>
      </c>
    </row>
    <row r="21" spans="1:21" ht="12.75">
      <c r="A21" s="628"/>
      <c r="B21" s="45"/>
      <c r="C21" s="481" t="s">
        <v>72</v>
      </c>
      <c r="D21" s="473"/>
      <c r="E21" s="473" t="s">
        <v>30</v>
      </c>
      <c r="F21" s="475"/>
      <c r="G21" s="475"/>
      <c r="H21" s="475"/>
      <c r="I21" s="475">
        <f t="shared" si="0"/>
        <v>0</v>
      </c>
      <c r="J21" s="476">
        <v>12</v>
      </c>
      <c r="K21" s="482"/>
      <c r="L21" s="484">
        <f t="shared" si="1"/>
        <v>0</v>
      </c>
      <c r="M21" s="482"/>
      <c r="N21" s="478">
        <f t="shared" si="3"/>
        <v>0</v>
      </c>
      <c r="O21" s="482"/>
      <c r="P21" s="478">
        <f t="shared" si="4"/>
        <v>0</v>
      </c>
      <c r="Q21" s="482"/>
      <c r="R21" s="478">
        <f t="shared" si="5"/>
        <v>0</v>
      </c>
      <c r="S21" s="483"/>
      <c r="T21" s="479">
        <f t="shared" si="6"/>
        <v>0</v>
      </c>
      <c r="U21" s="485">
        <f t="shared" si="2"/>
        <v>0</v>
      </c>
    </row>
    <row r="22" spans="1:21" ht="20.25" customHeight="1">
      <c r="A22" s="628"/>
      <c r="B22" s="45"/>
      <c r="C22" s="486"/>
      <c r="D22" s="487"/>
      <c r="E22" s="487"/>
      <c r="F22" s="488"/>
      <c r="G22" s="488"/>
      <c r="H22" s="488"/>
      <c r="I22" s="488"/>
      <c r="J22" s="488"/>
      <c r="K22" s="489">
        <f>SUM(K12:K21)</f>
        <v>0</v>
      </c>
      <c r="L22" s="490">
        <f>SUM(L12:L21)</f>
        <v>0</v>
      </c>
      <c r="M22" s="489">
        <f aca="true" t="shared" si="7" ref="M22:T22">SUM(M12:M21)</f>
        <v>0</v>
      </c>
      <c r="N22" s="490">
        <f t="shared" si="7"/>
        <v>0</v>
      </c>
      <c r="O22" s="489">
        <f t="shared" si="7"/>
        <v>0</v>
      </c>
      <c r="P22" s="490">
        <f t="shared" si="7"/>
        <v>0</v>
      </c>
      <c r="Q22" s="489">
        <f t="shared" si="7"/>
        <v>0</v>
      </c>
      <c r="R22" s="490">
        <f t="shared" si="7"/>
        <v>0</v>
      </c>
      <c r="S22" s="489">
        <f t="shared" si="7"/>
        <v>0</v>
      </c>
      <c r="T22" s="490">
        <f t="shared" si="7"/>
        <v>0</v>
      </c>
      <c r="U22" s="491">
        <f>SUM(L22+N22+P22+R22+T22)</f>
        <v>0</v>
      </c>
    </row>
    <row r="23" spans="1:21" ht="7.5" customHeight="1" thickBot="1">
      <c r="A23" s="628"/>
      <c r="B23" s="45"/>
      <c r="C23" s="492"/>
      <c r="D23" s="493"/>
      <c r="E23" s="493"/>
      <c r="F23" s="494"/>
      <c r="G23" s="494"/>
      <c r="H23" s="494"/>
      <c r="I23" s="494"/>
      <c r="J23" s="495"/>
      <c r="K23" s="496"/>
      <c r="L23" s="495"/>
      <c r="M23" s="496"/>
      <c r="N23" s="495"/>
      <c r="O23" s="496"/>
      <c r="P23" s="495"/>
      <c r="Q23" s="496"/>
      <c r="R23" s="495"/>
      <c r="S23" s="496"/>
      <c r="T23" s="495"/>
      <c r="U23" s="497"/>
    </row>
    <row r="24" spans="1:21" ht="20.25" customHeight="1" thickBot="1">
      <c r="A24" s="628"/>
      <c r="B24" s="45"/>
      <c r="C24" s="498" t="s">
        <v>73</v>
      </c>
      <c r="D24" s="499"/>
      <c r="E24" s="499"/>
      <c r="F24" s="500"/>
      <c r="G24" s="500"/>
      <c r="H24" s="500"/>
      <c r="I24" s="500"/>
      <c r="J24" s="501"/>
      <c r="K24" s="502">
        <f>K10+K22</f>
        <v>0</v>
      </c>
      <c r="L24" s="502"/>
      <c r="M24" s="502">
        <f>M10+M22</f>
        <v>0</v>
      </c>
      <c r="N24" s="502"/>
      <c r="O24" s="502">
        <f>O10+O22</f>
        <v>0</v>
      </c>
      <c r="P24" s="502"/>
      <c r="Q24" s="502">
        <f>Q10+Q22</f>
        <v>0</v>
      </c>
      <c r="R24" s="502"/>
      <c r="S24" s="502">
        <f>S10+S22</f>
        <v>0</v>
      </c>
      <c r="T24" s="503"/>
      <c r="U24" s="504">
        <f>U10+U22</f>
        <v>0</v>
      </c>
    </row>
    <row r="25" spans="1:2" ht="13.5" thickBot="1">
      <c r="A25" s="628"/>
      <c r="B25" s="45"/>
    </row>
    <row r="26" spans="1:21" ht="28.5" customHeight="1" thickBot="1">
      <c r="A26" s="628"/>
      <c r="B26" s="45"/>
      <c r="C26" s="630" t="s">
        <v>74</v>
      </c>
      <c r="D26" s="631"/>
      <c r="E26" s="631"/>
      <c r="F26" s="632"/>
      <c r="G26" s="202"/>
      <c r="H26" s="31"/>
      <c r="I26" s="32"/>
      <c r="J26" s="32"/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4"/>
    </row>
    <row r="27" spans="1:21" ht="12.75">
      <c r="A27" s="628"/>
      <c r="B27" s="45"/>
      <c r="C27" s="35"/>
      <c r="D27" s="36"/>
      <c r="E27" s="36"/>
      <c r="F27" s="37"/>
      <c r="G27" s="37"/>
      <c r="H27" s="37"/>
      <c r="I27" s="37"/>
      <c r="J27" s="37"/>
      <c r="K27" s="134"/>
      <c r="L27" s="38"/>
      <c r="M27" s="135"/>
      <c r="N27" s="38"/>
      <c r="O27" s="135"/>
      <c r="P27" s="38"/>
      <c r="Q27" s="135"/>
      <c r="R27" s="38"/>
      <c r="S27" s="135"/>
      <c r="T27" s="38"/>
      <c r="U27" s="39" t="s">
        <v>10</v>
      </c>
    </row>
    <row r="28" spans="1:21" ht="48" customHeight="1">
      <c r="A28" s="628"/>
      <c r="B28" s="45"/>
      <c r="C28" s="40"/>
      <c r="D28" s="41"/>
      <c r="E28" s="41"/>
      <c r="F28" s="42"/>
      <c r="G28" s="136" t="s">
        <v>75</v>
      </c>
      <c r="H28" s="42"/>
      <c r="I28" s="42"/>
      <c r="J28" s="42"/>
      <c r="K28" s="42"/>
      <c r="L28" s="43"/>
      <c r="M28" s="43"/>
      <c r="N28" s="43"/>
      <c r="O28" s="43"/>
      <c r="P28" s="43"/>
      <c r="Q28" s="43"/>
      <c r="R28" s="43"/>
      <c r="S28" s="43"/>
      <c r="T28" s="43"/>
      <c r="U28" s="44" t="s">
        <v>11</v>
      </c>
    </row>
    <row r="29" spans="1:21" ht="35.25" customHeight="1">
      <c r="A29" s="628"/>
      <c r="B29" s="45"/>
      <c r="C29" s="40"/>
      <c r="D29" s="41"/>
      <c r="E29" s="41"/>
      <c r="F29" s="46" t="s">
        <v>13</v>
      </c>
      <c r="G29" s="137" t="s">
        <v>65</v>
      </c>
      <c r="H29" s="369"/>
      <c r="I29" s="47" t="s">
        <v>15</v>
      </c>
      <c r="J29" s="117" t="s">
        <v>76</v>
      </c>
      <c r="K29" s="48" t="s">
        <v>16</v>
      </c>
      <c r="L29" s="48" t="s">
        <v>17</v>
      </c>
      <c r="M29" s="48" t="s">
        <v>18</v>
      </c>
      <c r="N29" s="48" t="s">
        <v>19</v>
      </c>
      <c r="O29" s="48" t="s">
        <v>20</v>
      </c>
      <c r="P29" s="48" t="s">
        <v>21</v>
      </c>
      <c r="Q29" s="48" t="s">
        <v>22</v>
      </c>
      <c r="R29" s="48" t="s">
        <v>23</v>
      </c>
      <c r="S29" s="48" t="s">
        <v>24</v>
      </c>
      <c r="T29" s="48" t="s">
        <v>25</v>
      </c>
      <c r="U29" s="49" t="s">
        <v>26</v>
      </c>
    </row>
    <row r="30" spans="1:21" ht="21" customHeight="1" thickBot="1">
      <c r="A30" s="629"/>
      <c r="B30" s="45"/>
      <c r="C30" s="138" t="s">
        <v>27</v>
      </c>
      <c r="D30" s="118" t="s">
        <v>28</v>
      </c>
      <c r="E30" s="50" t="s">
        <v>29</v>
      </c>
      <c r="F30" s="57"/>
      <c r="G30" s="139" t="s">
        <v>210</v>
      </c>
      <c r="H30" s="370"/>
      <c r="I30" s="58"/>
      <c r="J30" s="140"/>
      <c r="K30" s="141"/>
      <c r="L30" s="142"/>
      <c r="M30" s="141"/>
      <c r="N30" s="142"/>
      <c r="O30" s="141"/>
      <c r="P30" s="142"/>
      <c r="Q30" s="141"/>
      <c r="R30" s="142"/>
      <c r="S30" s="141"/>
      <c r="T30" s="143"/>
      <c r="U30" s="59"/>
    </row>
    <row r="31" spans="3:21" ht="20.25" customHeight="1">
      <c r="C31" s="128" t="s">
        <v>161</v>
      </c>
      <c r="D31" s="144" t="s">
        <v>60</v>
      </c>
      <c r="E31" s="235" t="s">
        <v>30</v>
      </c>
      <c r="F31" s="129"/>
      <c r="G31" s="129"/>
      <c r="H31" s="371"/>
      <c r="I31" s="125">
        <f>F31-H31</f>
        <v>0</v>
      </c>
      <c r="J31" s="126">
        <v>12</v>
      </c>
      <c r="K31" s="236"/>
      <c r="L31" s="238">
        <f>I31/J31*K31</f>
        <v>0</v>
      </c>
      <c r="M31" s="237"/>
      <c r="N31" s="238">
        <f>I31/J31*M31</f>
        <v>0</v>
      </c>
      <c r="O31" s="237"/>
      <c r="P31" s="238">
        <f>I31/J31*O31</f>
        <v>0</v>
      </c>
      <c r="Q31" s="237"/>
      <c r="R31" s="238">
        <f>I31/J31*Q31</f>
        <v>0</v>
      </c>
      <c r="S31" s="237"/>
      <c r="T31" s="239">
        <f>I31/J31*S31</f>
        <v>0</v>
      </c>
      <c r="U31" s="127">
        <f>SUM(L31+N31+P31+R31+T31)</f>
        <v>0</v>
      </c>
    </row>
    <row r="32" spans="3:21" ht="12" customHeight="1">
      <c r="C32" s="105"/>
      <c r="D32" s="106"/>
      <c r="E32" s="109"/>
      <c r="F32" s="145"/>
      <c r="G32" s="145"/>
      <c r="H32" s="108"/>
      <c r="I32" s="145"/>
      <c r="J32" s="145"/>
      <c r="K32" s="146"/>
      <c r="L32" s="147"/>
      <c r="M32" s="147"/>
      <c r="N32" s="147"/>
      <c r="O32" s="147"/>
      <c r="P32" s="147"/>
      <c r="Q32" s="147"/>
      <c r="R32" s="147"/>
      <c r="S32" s="147"/>
      <c r="T32" s="148"/>
      <c r="U32" s="149"/>
    </row>
    <row r="33" spans="3:21" ht="12.75">
      <c r="C33" s="128" t="s">
        <v>100</v>
      </c>
      <c r="D33" s="104" t="s">
        <v>60</v>
      </c>
      <c r="E33" s="124" t="s">
        <v>30</v>
      </c>
      <c r="F33" s="129"/>
      <c r="G33" s="129"/>
      <c r="H33" s="371"/>
      <c r="I33" s="125">
        <f>F33-H33</f>
        <v>0</v>
      </c>
      <c r="J33" s="126">
        <v>12</v>
      </c>
      <c r="K33" s="126"/>
      <c r="L33" s="54">
        <f>I33/J33*K33</f>
        <v>0</v>
      </c>
      <c r="M33" s="150"/>
      <c r="N33" s="54">
        <f>I33/J33*M33</f>
        <v>0</v>
      </c>
      <c r="O33" s="150"/>
      <c r="P33" s="54">
        <f>I33/J33*O33</f>
        <v>0</v>
      </c>
      <c r="Q33" s="150"/>
      <c r="R33" s="54">
        <f>I33/J33*Q33</f>
        <v>0</v>
      </c>
      <c r="S33" s="150"/>
      <c r="T33" s="55">
        <f>I33/J33*S33</f>
        <v>0</v>
      </c>
      <c r="U33" s="127">
        <f>SUM(L33+N33+P33+R33+T33)</f>
        <v>0</v>
      </c>
    </row>
    <row r="34" spans="3:21" ht="12.75">
      <c r="C34" s="128" t="s">
        <v>100</v>
      </c>
      <c r="D34" s="104" t="s">
        <v>60</v>
      </c>
      <c r="E34" s="124" t="s">
        <v>30</v>
      </c>
      <c r="F34" s="129"/>
      <c r="G34" s="129"/>
      <c r="H34" s="371"/>
      <c r="I34" s="125">
        <f>F34-H34</f>
        <v>0</v>
      </c>
      <c r="J34" s="126">
        <v>12</v>
      </c>
      <c r="K34" s="126"/>
      <c r="L34" s="54">
        <f>I34/J34*K34</f>
        <v>0</v>
      </c>
      <c r="M34" s="150"/>
      <c r="N34" s="54">
        <f aca="true" t="shared" si="8" ref="N34:N42">I34/J34*M34</f>
        <v>0</v>
      </c>
      <c r="O34" s="150"/>
      <c r="P34" s="54">
        <f>I34/J34*O34</f>
        <v>0</v>
      </c>
      <c r="Q34" s="150"/>
      <c r="R34" s="54">
        <f>I34/J34*Q34</f>
        <v>0</v>
      </c>
      <c r="S34" s="150"/>
      <c r="T34" s="55">
        <f>I34/J34*S34</f>
        <v>0</v>
      </c>
      <c r="U34" s="127">
        <f>SUM(L34+N34+P34+R34+T34)</f>
        <v>0</v>
      </c>
    </row>
    <row r="35" spans="3:21" ht="12.75">
      <c r="C35" s="128" t="s">
        <v>85</v>
      </c>
      <c r="D35" s="104" t="s">
        <v>60</v>
      </c>
      <c r="E35" s="124" t="s">
        <v>30</v>
      </c>
      <c r="F35" s="247"/>
      <c r="G35" s="129"/>
      <c r="H35" s="371"/>
      <c r="I35" s="125">
        <f aca="true" t="shared" si="9" ref="I35:I42">F35-H35</f>
        <v>0</v>
      </c>
      <c r="J35" s="126">
        <v>12</v>
      </c>
      <c r="K35" s="126"/>
      <c r="L35" s="54">
        <f aca="true" t="shared" si="10" ref="L35:L42">I35/J35*K35</f>
        <v>0</v>
      </c>
      <c r="M35" s="150"/>
      <c r="N35" s="54">
        <f t="shared" si="8"/>
        <v>0</v>
      </c>
      <c r="O35" s="150"/>
      <c r="P35" s="54">
        <f aca="true" t="shared" si="11" ref="P35:P42">I35/J35*O35</f>
        <v>0</v>
      </c>
      <c r="Q35" s="150"/>
      <c r="R35" s="54">
        <f aca="true" t="shared" si="12" ref="R35:R42">I35/J35*Q35</f>
        <v>0</v>
      </c>
      <c r="S35" s="150"/>
      <c r="T35" s="55">
        <f aca="true" t="shared" si="13" ref="T35:T42">I35/J35*S35</f>
        <v>0</v>
      </c>
      <c r="U35" s="127">
        <f aca="true" t="shared" si="14" ref="U35:U42">SUM(L35+N35+P35+R35+T35)</f>
        <v>0</v>
      </c>
    </row>
    <row r="36" spans="3:21" ht="12.75">
      <c r="C36" s="128" t="s">
        <v>85</v>
      </c>
      <c r="D36" s="104" t="s">
        <v>60</v>
      </c>
      <c r="E36" s="124" t="s">
        <v>30</v>
      </c>
      <c r="F36" s="129"/>
      <c r="G36" s="129"/>
      <c r="H36" s="371"/>
      <c r="I36" s="125">
        <f t="shared" si="9"/>
        <v>0</v>
      </c>
      <c r="J36" s="126">
        <v>12</v>
      </c>
      <c r="K36" s="126"/>
      <c r="L36" s="54">
        <f t="shared" si="10"/>
        <v>0</v>
      </c>
      <c r="M36" s="150"/>
      <c r="N36" s="54">
        <f t="shared" si="8"/>
        <v>0</v>
      </c>
      <c r="O36" s="150"/>
      <c r="P36" s="54">
        <f t="shared" si="11"/>
        <v>0</v>
      </c>
      <c r="Q36" s="150"/>
      <c r="R36" s="54">
        <f t="shared" si="12"/>
        <v>0</v>
      </c>
      <c r="S36" s="150"/>
      <c r="T36" s="55">
        <f t="shared" si="13"/>
        <v>0</v>
      </c>
      <c r="U36" s="127">
        <f t="shared" si="14"/>
        <v>0</v>
      </c>
    </row>
    <row r="37" spans="3:21" ht="12.75">
      <c r="C37" s="128" t="s">
        <v>85</v>
      </c>
      <c r="D37" s="104" t="s">
        <v>60</v>
      </c>
      <c r="E37" s="124" t="s">
        <v>30</v>
      </c>
      <c r="F37" s="129"/>
      <c r="G37" s="129"/>
      <c r="H37" s="371"/>
      <c r="I37" s="125">
        <f t="shared" si="9"/>
        <v>0</v>
      </c>
      <c r="J37" s="126">
        <v>12</v>
      </c>
      <c r="K37" s="126"/>
      <c r="L37" s="54">
        <f t="shared" si="10"/>
        <v>0</v>
      </c>
      <c r="M37" s="150"/>
      <c r="N37" s="54">
        <f t="shared" si="8"/>
        <v>0</v>
      </c>
      <c r="O37" s="150"/>
      <c r="P37" s="54">
        <f t="shared" si="11"/>
        <v>0</v>
      </c>
      <c r="Q37" s="150"/>
      <c r="R37" s="54">
        <f t="shared" si="12"/>
        <v>0</v>
      </c>
      <c r="S37" s="150"/>
      <c r="T37" s="55">
        <f t="shared" si="13"/>
        <v>0</v>
      </c>
      <c r="U37" s="127">
        <f t="shared" si="14"/>
        <v>0</v>
      </c>
    </row>
    <row r="38" spans="3:21" ht="12.75">
      <c r="C38" s="128" t="s">
        <v>85</v>
      </c>
      <c r="D38" s="104" t="s">
        <v>60</v>
      </c>
      <c r="E38" s="124" t="s">
        <v>30</v>
      </c>
      <c r="F38" s="129"/>
      <c r="G38" s="129"/>
      <c r="H38" s="371"/>
      <c r="I38" s="125">
        <f t="shared" si="9"/>
        <v>0</v>
      </c>
      <c r="J38" s="126">
        <v>12</v>
      </c>
      <c r="K38" s="126"/>
      <c r="L38" s="54">
        <f t="shared" si="10"/>
        <v>0</v>
      </c>
      <c r="M38" s="150"/>
      <c r="N38" s="54">
        <f t="shared" si="8"/>
        <v>0</v>
      </c>
      <c r="O38" s="150"/>
      <c r="P38" s="54">
        <f t="shared" si="11"/>
        <v>0</v>
      </c>
      <c r="Q38" s="150"/>
      <c r="R38" s="54">
        <f t="shared" si="12"/>
        <v>0</v>
      </c>
      <c r="S38" s="150"/>
      <c r="T38" s="55">
        <f t="shared" si="13"/>
        <v>0</v>
      </c>
      <c r="U38" s="127">
        <f t="shared" si="14"/>
        <v>0</v>
      </c>
    </row>
    <row r="39" spans="3:21" ht="12.75">
      <c r="C39" s="128" t="s">
        <v>85</v>
      </c>
      <c r="D39" s="104" t="s">
        <v>60</v>
      </c>
      <c r="E39" s="124" t="s">
        <v>30</v>
      </c>
      <c r="F39" s="129"/>
      <c r="G39" s="129"/>
      <c r="H39" s="371"/>
      <c r="I39" s="125">
        <f t="shared" si="9"/>
        <v>0</v>
      </c>
      <c r="J39" s="126">
        <v>12</v>
      </c>
      <c r="K39" s="126"/>
      <c r="L39" s="54">
        <f t="shared" si="10"/>
        <v>0</v>
      </c>
      <c r="M39" s="150"/>
      <c r="N39" s="54">
        <f t="shared" si="8"/>
        <v>0</v>
      </c>
      <c r="O39" s="150"/>
      <c r="P39" s="54">
        <f t="shared" si="11"/>
        <v>0</v>
      </c>
      <c r="Q39" s="150"/>
      <c r="R39" s="54">
        <f t="shared" si="12"/>
        <v>0</v>
      </c>
      <c r="S39" s="150"/>
      <c r="T39" s="55">
        <f t="shared" si="13"/>
        <v>0</v>
      </c>
      <c r="U39" s="127">
        <f t="shared" si="14"/>
        <v>0</v>
      </c>
    </row>
    <row r="40" spans="3:21" ht="12.75">
      <c r="C40" s="128" t="s">
        <v>85</v>
      </c>
      <c r="D40" s="104" t="s">
        <v>60</v>
      </c>
      <c r="E40" s="124" t="s">
        <v>30</v>
      </c>
      <c r="F40" s="129"/>
      <c r="G40" s="129"/>
      <c r="H40" s="371"/>
      <c r="I40" s="125">
        <f t="shared" si="9"/>
        <v>0</v>
      </c>
      <c r="J40" s="126">
        <v>12</v>
      </c>
      <c r="K40" s="126"/>
      <c r="L40" s="54">
        <f t="shared" si="10"/>
        <v>0</v>
      </c>
      <c r="M40" s="150"/>
      <c r="N40" s="54">
        <f t="shared" si="8"/>
        <v>0</v>
      </c>
      <c r="O40" s="150"/>
      <c r="P40" s="54">
        <f t="shared" si="11"/>
        <v>0</v>
      </c>
      <c r="Q40" s="150"/>
      <c r="R40" s="54">
        <f t="shared" si="12"/>
        <v>0</v>
      </c>
      <c r="S40" s="150"/>
      <c r="T40" s="55">
        <f t="shared" si="13"/>
        <v>0</v>
      </c>
      <c r="U40" s="127">
        <f t="shared" si="14"/>
        <v>0</v>
      </c>
    </row>
    <row r="41" spans="3:21" ht="12.75">
      <c r="C41" s="128" t="s">
        <v>85</v>
      </c>
      <c r="D41" s="104" t="s">
        <v>60</v>
      </c>
      <c r="E41" s="124" t="s">
        <v>30</v>
      </c>
      <c r="F41" s="129"/>
      <c r="G41" s="129"/>
      <c r="H41" s="371"/>
      <c r="I41" s="125">
        <f t="shared" si="9"/>
        <v>0</v>
      </c>
      <c r="J41" s="126">
        <v>12</v>
      </c>
      <c r="K41" s="126"/>
      <c r="L41" s="54">
        <f t="shared" si="10"/>
        <v>0</v>
      </c>
      <c r="M41" s="150"/>
      <c r="N41" s="54">
        <f t="shared" si="8"/>
        <v>0</v>
      </c>
      <c r="O41" s="150"/>
      <c r="P41" s="54">
        <f t="shared" si="11"/>
        <v>0</v>
      </c>
      <c r="Q41" s="150"/>
      <c r="R41" s="54">
        <f t="shared" si="12"/>
        <v>0</v>
      </c>
      <c r="S41" s="150"/>
      <c r="T41" s="55">
        <f t="shared" si="13"/>
        <v>0</v>
      </c>
      <c r="U41" s="127">
        <f t="shared" si="14"/>
        <v>0</v>
      </c>
    </row>
    <row r="42" spans="3:21" ht="12.75">
      <c r="C42" s="128" t="s">
        <v>85</v>
      </c>
      <c r="D42" s="104" t="s">
        <v>60</v>
      </c>
      <c r="E42" s="124" t="s">
        <v>30</v>
      </c>
      <c r="F42" s="129"/>
      <c r="G42" s="129"/>
      <c r="H42" s="371"/>
      <c r="I42" s="125">
        <f t="shared" si="9"/>
        <v>0</v>
      </c>
      <c r="J42" s="126">
        <v>12</v>
      </c>
      <c r="K42" s="126"/>
      <c r="L42" s="54">
        <f t="shared" si="10"/>
        <v>0</v>
      </c>
      <c r="M42" s="150"/>
      <c r="N42" s="54">
        <f t="shared" si="8"/>
        <v>0</v>
      </c>
      <c r="O42" s="150"/>
      <c r="P42" s="54">
        <f t="shared" si="11"/>
        <v>0</v>
      </c>
      <c r="Q42" s="150"/>
      <c r="R42" s="54">
        <f t="shared" si="12"/>
        <v>0</v>
      </c>
      <c r="S42" s="150"/>
      <c r="T42" s="55">
        <f t="shared" si="13"/>
        <v>0</v>
      </c>
      <c r="U42" s="127">
        <f t="shared" si="14"/>
        <v>0</v>
      </c>
    </row>
    <row r="43" spans="3:21" ht="20.25" customHeight="1">
      <c r="C43" s="151" t="s">
        <v>101</v>
      </c>
      <c r="D43" s="106"/>
      <c r="E43" s="106"/>
      <c r="F43" s="145"/>
      <c r="G43" s="145"/>
      <c r="H43" s="108">
        <f>SUM(H33:H34)</f>
        <v>0</v>
      </c>
      <c r="I43" s="145"/>
      <c r="J43" s="145"/>
      <c r="K43" s="152">
        <f aca="true" t="shared" si="15" ref="K43:U43">SUM(K33:K42)</f>
        <v>0</v>
      </c>
      <c r="L43" s="107">
        <f t="shared" si="15"/>
        <v>0</v>
      </c>
      <c r="M43" s="152">
        <f t="shared" si="15"/>
        <v>0</v>
      </c>
      <c r="N43" s="107">
        <f t="shared" si="15"/>
        <v>0</v>
      </c>
      <c r="O43" s="152">
        <f t="shared" si="15"/>
        <v>0</v>
      </c>
      <c r="P43" s="107">
        <f t="shared" si="15"/>
        <v>0</v>
      </c>
      <c r="Q43" s="152">
        <f t="shared" si="15"/>
        <v>0</v>
      </c>
      <c r="R43" s="107">
        <f t="shared" si="15"/>
        <v>0</v>
      </c>
      <c r="S43" s="152">
        <f t="shared" si="15"/>
        <v>0</v>
      </c>
      <c r="T43" s="107">
        <f t="shared" si="15"/>
        <v>0</v>
      </c>
      <c r="U43" s="107">
        <f t="shared" si="15"/>
        <v>0</v>
      </c>
    </row>
    <row r="44" spans="3:21" ht="12.75">
      <c r="C44" s="128" t="s">
        <v>79</v>
      </c>
      <c r="D44" s="104" t="s">
        <v>60</v>
      </c>
      <c r="E44" s="124" t="s">
        <v>30</v>
      </c>
      <c r="F44" s="129"/>
      <c r="G44" s="129"/>
      <c r="H44" s="371"/>
      <c r="I44" s="125">
        <f>F44-H44</f>
        <v>0</v>
      </c>
      <c r="J44" s="126">
        <v>12</v>
      </c>
      <c r="K44" s="126"/>
      <c r="L44" s="54">
        <f>I44/J44*K44</f>
        <v>0</v>
      </c>
      <c r="M44" s="150"/>
      <c r="N44" s="54">
        <f>I44/J44*M44</f>
        <v>0</v>
      </c>
      <c r="O44" s="150"/>
      <c r="P44" s="54">
        <f>I44/J44*O44</f>
        <v>0</v>
      </c>
      <c r="Q44" s="150"/>
      <c r="R44" s="54">
        <f>I44/J44*Q44</f>
        <v>0</v>
      </c>
      <c r="S44" s="150"/>
      <c r="T44" s="55">
        <f>I44/J44*S44</f>
        <v>0</v>
      </c>
      <c r="U44" s="127">
        <f aca="true" t="shared" si="16" ref="U44:U53">SUM(L44+N44+P44+R44+T44)</f>
        <v>0</v>
      </c>
    </row>
    <row r="45" spans="3:21" ht="12.75">
      <c r="C45" s="128" t="s">
        <v>79</v>
      </c>
      <c r="D45" s="104" t="s">
        <v>60</v>
      </c>
      <c r="E45" s="124" t="s">
        <v>30</v>
      </c>
      <c r="F45" s="129"/>
      <c r="G45" s="129"/>
      <c r="H45" s="371"/>
      <c r="I45" s="125">
        <f aca="true" t="shared" si="17" ref="I45:I53">F45-H45</f>
        <v>0</v>
      </c>
      <c r="J45" s="126">
        <v>12</v>
      </c>
      <c r="K45" s="126"/>
      <c r="L45" s="54">
        <f>I45/J45*K45</f>
        <v>0</v>
      </c>
      <c r="M45" s="150"/>
      <c r="N45" s="54">
        <f>I45/J45*M45</f>
        <v>0</v>
      </c>
      <c r="O45" s="150"/>
      <c r="P45" s="54">
        <f>I45/J45*O45</f>
        <v>0</v>
      </c>
      <c r="Q45" s="150"/>
      <c r="R45" s="54">
        <f>I45/J45*Q45</f>
        <v>0</v>
      </c>
      <c r="S45" s="150"/>
      <c r="T45" s="55">
        <f>I45/J45*S45</f>
        <v>0</v>
      </c>
      <c r="U45" s="127">
        <f t="shared" si="16"/>
        <v>0</v>
      </c>
    </row>
    <row r="46" spans="3:21" ht="12.75">
      <c r="C46" s="128" t="s">
        <v>79</v>
      </c>
      <c r="D46" s="104" t="s">
        <v>60</v>
      </c>
      <c r="E46" s="124" t="s">
        <v>30</v>
      </c>
      <c r="F46" s="129"/>
      <c r="G46" s="129"/>
      <c r="H46" s="371"/>
      <c r="I46" s="125">
        <f t="shared" si="17"/>
        <v>0</v>
      </c>
      <c r="J46" s="126">
        <v>12</v>
      </c>
      <c r="K46" s="126"/>
      <c r="L46" s="54">
        <f>I46/J46*K46</f>
        <v>0</v>
      </c>
      <c r="M46" s="150"/>
      <c r="N46" s="54">
        <f>I46/J46*M46</f>
        <v>0</v>
      </c>
      <c r="O46" s="150"/>
      <c r="P46" s="54">
        <f>I46/J46*O46</f>
        <v>0</v>
      </c>
      <c r="Q46" s="150"/>
      <c r="R46" s="54">
        <f>I46/J46*Q46</f>
        <v>0</v>
      </c>
      <c r="S46" s="150"/>
      <c r="T46" s="55">
        <f>I46/J46*S46</f>
        <v>0</v>
      </c>
      <c r="U46" s="127">
        <f t="shared" si="16"/>
        <v>0</v>
      </c>
    </row>
    <row r="47" spans="3:21" ht="12.75">
      <c r="C47" s="128" t="s">
        <v>79</v>
      </c>
      <c r="D47" s="104" t="s">
        <v>60</v>
      </c>
      <c r="E47" s="124" t="s">
        <v>30</v>
      </c>
      <c r="F47" s="129"/>
      <c r="G47" s="129"/>
      <c r="H47" s="371"/>
      <c r="I47" s="125">
        <f t="shared" si="17"/>
        <v>0</v>
      </c>
      <c r="J47" s="126">
        <v>12</v>
      </c>
      <c r="K47" s="126"/>
      <c r="L47" s="54">
        <f>I47/J47*K47</f>
        <v>0</v>
      </c>
      <c r="M47" s="150"/>
      <c r="N47" s="54">
        <f>I47/J47*M47</f>
        <v>0</v>
      </c>
      <c r="O47" s="150"/>
      <c r="P47" s="54">
        <f>I47/J47*O47</f>
        <v>0</v>
      </c>
      <c r="Q47" s="150"/>
      <c r="R47" s="54">
        <f>I47/J47*Q47</f>
        <v>0</v>
      </c>
      <c r="S47" s="150"/>
      <c r="T47" s="55">
        <f>I47/J47*S47</f>
        <v>0</v>
      </c>
      <c r="U47" s="127">
        <f t="shared" si="16"/>
        <v>0</v>
      </c>
    </row>
    <row r="48" spans="3:21" ht="13.5">
      <c r="C48" s="128" t="s">
        <v>79</v>
      </c>
      <c r="D48" s="104" t="s">
        <v>60</v>
      </c>
      <c r="E48" s="124" t="s">
        <v>30</v>
      </c>
      <c r="F48" s="129"/>
      <c r="G48" s="129"/>
      <c r="H48" s="371"/>
      <c r="I48" s="125">
        <f t="shared" si="17"/>
        <v>0</v>
      </c>
      <c r="J48" s="126">
        <v>12</v>
      </c>
      <c r="K48" s="126"/>
      <c r="L48" s="54">
        <f>I48/J48*K48</f>
        <v>0</v>
      </c>
      <c r="M48" s="150"/>
      <c r="N48" s="54">
        <f>I48/J48*M48</f>
        <v>0</v>
      </c>
      <c r="O48" s="150"/>
      <c r="P48" s="54">
        <f>I48/J48*O48</f>
        <v>0</v>
      </c>
      <c r="Q48" s="150"/>
      <c r="R48" s="54">
        <f>I48/J48*Q48</f>
        <v>0</v>
      </c>
      <c r="S48" s="150"/>
      <c r="T48" s="55">
        <f>I48/J48*S48</f>
        <v>0</v>
      </c>
      <c r="U48" s="127">
        <f t="shared" si="16"/>
        <v>0</v>
      </c>
    </row>
    <row r="49" spans="3:21" ht="20.25" customHeight="1">
      <c r="C49" s="151" t="s">
        <v>80</v>
      </c>
      <c r="D49" s="106"/>
      <c r="E49" s="106"/>
      <c r="F49" s="145"/>
      <c r="G49" s="145"/>
      <c r="H49" s="108"/>
      <c r="I49" s="145"/>
      <c r="J49" s="145"/>
      <c r="K49" s="152">
        <f>SUM(K44:K48)</f>
        <v>0</v>
      </c>
      <c r="L49" s="107">
        <f>SUM(L44:L48)</f>
        <v>0</v>
      </c>
      <c r="M49" s="152">
        <f aca="true" t="shared" si="18" ref="M49:U49">SUM(M44:M48)</f>
        <v>0</v>
      </c>
      <c r="N49" s="107">
        <f t="shared" si="18"/>
        <v>0</v>
      </c>
      <c r="O49" s="152">
        <f t="shared" si="18"/>
        <v>0</v>
      </c>
      <c r="P49" s="107">
        <f t="shared" si="18"/>
        <v>0</v>
      </c>
      <c r="Q49" s="152">
        <f t="shared" si="18"/>
        <v>0</v>
      </c>
      <c r="R49" s="107">
        <f t="shared" si="18"/>
        <v>0</v>
      </c>
      <c r="S49" s="152">
        <f t="shared" si="18"/>
        <v>0</v>
      </c>
      <c r="T49" s="107">
        <f t="shared" si="18"/>
        <v>0</v>
      </c>
      <c r="U49" s="107">
        <f t="shared" si="18"/>
        <v>0</v>
      </c>
    </row>
    <row r="50" spans="3:21" ht="13.5">
      <c r="C50" s="128" t="s">
        <v>162</v>
      </c>
      <c r="D50" s="104" t="s">
        <v>60</v>
      </c>
      <c r="E50" s="124" t="s">
        <v>30</v>
      </c>
      <c r="F50" s="129"/>
      <c r="G50" s="129"/>
      <c r="H50" s="371"/>
      <c r="I50" s="125">
        <f t="shared" si="17"/>
        <v>0</v>
      </c>
      <c r="J50" s="126">
        <v>12</v>
      </c>
      <c r="K50" s="126"/>
      <c r="L50" s="54">
        <f>I50/J50*K50</f>
        <v>0</v>
      </c>
      <c r="M50" s="126"/>
      <c r="N50" s="54">
        <f>I50/J50*M50</f>
        <v>0</v>
      </c>
      <c r="O50" s="126"/>
      <c r="P50" s="54">
        <f>I50/J50*O50</f>
        <v>0</v>
      </c>
      <c r="Q50" s="126"/>
      <c r="R50" s="54">
        <f>I50/J50*Q50</f>
        <v>0</v>
      </c>
      <c r="S50" s="126"/>
      <c r="T50" s="55">
        <f>I50/J50*S50</f>
        <v>0</v>
      </c>
      <c r="U50" s="127">
        <f t="shared" si="16"/>
        <v>0</v>
      </c>
    </row>
    <row r="51" spans="3:21" ht="13.5">
      <c r="C51" s="128" t="s">
        <v>81</v>
      </c>
      <c r="D51" s="104" t="s">
        <v>60</v>
      </c>
      <c r="E51" s="124" t="s">
        <v>30</v>
      </c>
      <c r="F51" s="129"/>
      <c r="G51" s="129"/>
      <c r="H51" s="371"/>
      <c r="I51" s="125">
        <f>F51-H51</f>
        <v>0</v>
      </c>
      <c r="J51" s="126">
        <v>12</v>
      </c>
      <c r="K51" s="126"/>
      <c r="L51" s="54">
        <f>I51/J51*K51</f>
        <v>0</v>
      </c>
      <c r="M51" s="126"/>
      <c r="N51" s="54">
        <f>I51/J51*M51</f>
        <v>0</v>
      </c>
      <c r="O51" s="126"/>
      <c r="P51" s="54">
        <f>I51/J51*O51</f>
        <v>0</v>
      </c>
      <c r="Q51" s="126"/>
      <c r="R51" s="54">
        <f>I51/J51*Q51</f>
        <v>0</v>
      </c>
      <c r="S51" s="126"/>
      <c r="T51" s="55">
        <f>I51/J51*S51</f>
        <v>0</v>
      </c>
      <c r="U51" s="127">
        <f>SUM(L51+N51+P51+R51+T51)</f>
        <v>0</v>
      </c>
    </row>
    <row r="52" spans="3:21" ht="13.5">
      <c r="C52" s="128" t="s">
        <v>81</v>
      </c>
      <c r="D52" s="104" t="s">
        <v>60</v>
      </c>
      <c r="E52" s="124" t="s">
        <v>30</v>
      </c>
      <c r="F52" s="129"/>
      <c r="G52" s="129"/>
      <c r="H52" s="371"/>
      <c r="I52" s="125">
        <f t="shared" si="17"/>
        <v>0</v>
      </c>
      <c r="J52" s="126">
        <v>12</v>
      </c>
      <c r="K52" s="126"/>
      <c r="L52" s="54">
        <f>I52/J52*K52</f>
        <v>0</v>
      </c>
      <c r="M52" s="126"/>
      <c r="N52" s="54">
        <f>I52/J52*M52</f>
        <v>0</v>
      </c>
      <c r="O52" s="126"/>
      <c r="P52" s="54">
        <f>I52/J52*O52</f>
        <v>0</v>
      </c>
      <c r="Q52" s="126"/>
      <c r="R52" s="54">
        <f>I52/J52*Q52</f>
        <v>0</v>
      </c>
      <c r="S52" s="126"/>
      <c r="T52" s="55">
        <f>I52/J52*S52</f>
        <v>0</v>
      </c>
      <c r="U52" s="127">
        <f t="shared" si="16"/>
        <v>0</v>
      </c>
    </row>
    <row r="53" spans="3:21" ht="13.5">
      <c r="C53" s="128" t="s">
        <v>81</v>
      </c>
      <c r="D53" s="104" t="s">
        <v>60</v>
      </c>
      <c r="E53" s="124" t="s">
        <v>30</v>
      </c>
      <c r="F53" s="129"/>
      <c r="G53" s="129"/>
      <c r="H53" s="371"/>
      <c r="I53" s="125">
        <f t="shared" si="17"/>
        <v>0</v>
      </c>
      <c r="J53" s="126">
        <v>12</v>
      </c>
      <c r="K53" s="126"/>
      <c r="L53" s="54">
        <f>I53/J53*K53</f>
        <v>0</v>
      </c>
      <c r="M53" s="126"/>
      <c r="N53" s="54">
        <f>I53/J53*M53</f>
        <v>0</v>
      </c>
      <c r="O53" s="126"/>
      <c r="P53" s="54">
        <f>I53/J53*O53</f>
        <v>0</v>
      </c>
      <c r="Q53" s="126"/>
      <c r="R53" s="54">
        <f>I53/J53*Q53</f>
        <v>0</v>
      </c>
      <c r="S53" s="126"/>
      <c r="T53" s="55">
        <f>I53/J53*S53</f>
        <v>0</v>
      </c>
      <c r="U53" s="127">
        <f t="shared" si="16"/>
        <v>0</v>
      </c>
    </row>
    <row r="54" spans="3:21" ht="22.5" customHeight="1">
      <c r="C54" s="151" t="s">
        <v>82</v>
      </c>
      <c r="D54" s="106"/>
      <c r="E54" s="106"/>
      <c r="F54" s="145"/>
      <c r="G54" s="145"/>
      <c r="H54" s="108">
        <f>SUM(H50:H53)</f>
        <v>0</v>
      </c>
      <c r="I54" s="145"/>
      <c r="J54" s="145"/>
      <c r="K54" s="152">
        <f>SUM(K50:K53)</f>
        <v>0</v>
      </c>
      <c r="L54" s="107">
        <f>SUM(L50:L53)</f>
        <v>0</v>
      </c>
      <c r="M54" s="152">
        <f aca="true" t="shared" si="19" ref="M54:U54">SUM(M50:M53)</f>
        <v>0</v>
      </c>
      <c r="N54" s="107">
        <f t="shared" si="19"/>
        <v>0</v>
      </c>
      <c r="O54" s="152">
        <f t="shared" si="19"/>
        <v>0</v>
      </c>
      <c r="P54" s="107">
        <f t="shared" si="19"/>
        <v>0</v>
      </c>
      <c r="Q54" s="152">
        <f t="shared" si="19"/>
        <v>0</v>
      </c>
      <c r="R54" s="107">
        <f t="shared" si="19"/>
        <v>0</v>
      </c>
      <c r="S54" s="152">
        <f t="shared" si="19"/>
        <v>0</v>
      </c>
      <c r="T54" s="107">
        <f t="shared" si="19"/>
        <v>0</v>
      </c>
      <c r="U54" s="107">
        <f t="shared" si="19"/>
        <v>0</v>
      </c>
    </row>
    <row r="55" spans="3:21" ht="13.5">
      <c r="C55" s="128" t="s">
        <v>163</v>
      </c>
      <c r="D55" s="104" t="s">
        <v>60</v>
      </c>
      <c r="E55" s="124" t="s">
        <v>30</v>
      </c>
      <c r="F55" s="129"/>
      <c r="G55" s="129"/>
      <c r="H55" s="371"/>
      <c r="I55" s="125">
        <f>F55-H55</f>
        <v>0</v>
      </c>
      <c r="J55" s="126">
        <v>12</v>
      </c>
      <c r="K55" s="126"/>
      <c r="L55" s="54">
        <f>I55/J55*K55</f>
        <v>0</v>
      </c>
      <c r="M55" s="150"/>
      <c r="N55" s="54">
        <f>I55/J55*M55</f>
        <v>0</v>
      </c>
      <c r="O55" s="150"/>
      <c r="P55" s="54">
        <f>I55/J55*O55</f>
        <v>0</v>
      </c>
      <c r="Q55" s="150"/>
      <c r="R55" s="54">
        <f>I55/J55*Q55</f>
        <v>0</v>
      </c>
      <c r="S55" s="150"/>
      <c r="T55" s="55">
        <f>I55/J55*S55</f>
        <v>0</v>
      </c>
      <c r="U55" s="127">
        <f>SUM(L55+N55+P55+R55+T55)</f>
        <v>0</v>
      </c>
    </row>
    <row r="56" spans="3:21" ht="13.5">
      <c r="C56" s="128" t="s">
        <v>163</v>
      </c>
      <c r="D56" s="104" t="s">
        <v>60</v>
      </c>
      <c r="E56" s="124" t="s">
        <v>30</v>
      </c>
      <c r="F56" s="129"/>
      <c r="G56" s="129"/>
      <c r="H56" s="371"/>
      <c r="I56" s="125">
        <f>F56-H56</f>
        <v>0</v>
      </c>
      <c r="J56" s="126">
        <v>12</v>
      </c>
      <c r="K56" s="126"/>
      <c r="L56" s="54">
        <f>I56/J56*K56</f>
        <v>0</v>
      </c>
      <c r="M56" s="150"/>
      <c r="N56" s="54">
        <f>I56/J56*M56</f>
        <v>0</v>
      </c>
      <c r="O56" s="150"/>
      <c r="P56" s="54">
        <f>I56/J56*O56</f>
        <v>0</v>
      </c>
      <c r="Q56" s="150"/>
      <c r="R56" s="54">
        <f>I56/J56*Q56</f>
        <v>0</v>
      </c>
      <c r="S56" s="150"/>
      <c r="T56" s="55">
        <f>I56/J56*S56</f>
        <v>0</v>
      </c>
      <c r="U56" s="127">
        <f>SUM(L56+N56+P56+R56+T56)</f>
        <v>0</v>
      </c>
    </row>
    <row r="57" spans="3:21" ht="22.5" customHeight="1">
      <c r="C57" s="151" t="s">
        <v>78</v>
      </c>
      <c r="D57" s="106"/>
      <c r="E57" s="106"/>
      <c r="F57" s="145"/>
      <c r="G57" s="145"/>
      <c r="H57" s="108">
        <f>SUM(H55:H56)</f>
        <v>0</v>
      </c>
      <c r="I57" s="145"/>
      <c r="J57" s="145"/>
      <c r="K57" s="152">
        <f aca="true" t="shared" si="20" ref="K57:U57">SUM(K55:K56)</f>
        <v>0</v>
      </c>
      <c r="L57" s="107">
        <f t="shared" si="20"/>
        <v>0</v>
      </c>
      <c r="M57" s="152">
        <f t="shared" si="20"/>
        <v>0</v>
      </c>
      <c r="N57" s="107">
        <f t="shared" si="20"/>
        <v>0</v>
      </c>
      <c r="O57" s="152">
        <f t="shared" si="20"/>
        <v>0</v>
      </c>
      <c r="P57" s="107">
        <f t="shared" si="20"/>
        <v>0</v>
      </c>
      <c r="Q57" s="152">
        <f t="shared" si="20"/>
        <v>0</v>
      </c>
      <c r="R57" s="107">
        <f t="shared" si="20"/>
        <v>0</v>
      </c>
      <c r="S57" s="152">
        <f t="shared" si="20"/>
        <v>0</v>
      </c>
      <c r="T57" s="107">
        <f t="shared" si="20"/>
        <v>0</v>
      </c>
      <c r="U57" s="107">
        <f t="shared" si="20"/>
        <v>0</v>
      </c>
    </row>
    <row r="58" spans="3:21" ht="7.5" customHeight="1" thickBot="1">
      <c r="C58" s="153"/>
      <c r="D58" s="154"/>
      <c r="E58" s="154"/>
      <c r="F58" s="155"/>
      <c r="G58" s="155"/>
      <c r="H58" s="156"/>
      <c r="I58" s="155"/>
      <c r="J58" s="157"/>
      <c r="K58" s="158"/>
      <c r="L58" s="159"/>
      <c r="M58" s="158"/>
      <c r="N58" s="159"/>
      <c r="O58" s="157"/>
      <c r="P58" s="159"/>
      <c r="Q58" s="157"/>
      <c r="R58" s="159"/>
      <c r="S58" s="157"/>
      <c r="T58" s="160"/>
      <c r="U58" s="161"/>
    </row>
    <row r="59" spans="3:21" ht="23.25" customHeight="1" thickBot="1">
      <c r="C59" s="162" t="s">
        <v>83</v>
      </c>
      <c r="D59" s="56"/>
      <c r="E59" s="56"/>
      <c r="F59" s="130"/>
      <c r="G59" s="130"/>
      <c r="H59" s="130"/>
      <c r="I59" s="130"/>
      <c r="J59" s="131"/>
      <c r="K59" s="163">
        <f>K31+K43+K49+K54+K57</f>
        <v>0</v>
      </c>
      <c r="L59" s="132"/>
      <c r="M59" s="163">
        <f>M31+M43+M49+M54+M57</f>
        <v>0</v>
      </c>
      <c r="N59" s="132"/>
      <c r="O59" s="163">
        <f>O31+O43+O49+O54+O57</f>
        <v>0</v>
      </c>
      <c r="P59" s="132"/>
      <c r="Q59" s="163">
        <f>Q31+Q43+Q49+Q54+Q57</f>
        <v>0</v>
      </c>
      <c r="R59" s="132"/>
      <c r="S59" s="163">
        <f>S31+S43+S49+S54+S57</f>
        <v>0</v>
      </c>
      <c r="T59" s="132"/>
      <c r="U59" s="133">
        <f>U31+U43+U49+U54+U57</f>
        <v>0</v>
      </c>
    </row>
    <row r="60" spans="3:21" ht="12.75" customHeight="1" thickBot="1">
      <c r="C60" s="164"/>
      <c r="D60" s="165"/>
      <c r="E60" s="165"/>
      <c r="F60" s="166"/>
      <c r="G60" s="166"/>
      <c r="H60" s="166"/>
      <c r="I60" s="166"/>
      <c r="J60" s="166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3:21" ht="23.25" customHeight="1" thickBot="1">
      <c r="C61" s="164"/>
      <c r="D61" s="165"/>
      <c r="E61" s="165"/>
      <c r="F61" s="166"/>
      <c r="G61" s="166"/>
      <c r="H61" s="166"/>
      <c r="I61" s="166"/>
      <c r="J61" s="166"/>
      <c r="K61" s="633"/>
      <c r="L61" s="634"/>
      <c r="M61" s="167"/>
      <c r="N61" s="167"/>
      <c r="O61" s="167"/>
      <c r="P61" s="635" t="s">
        <v>211</v>
      </c>
      <c r="Q61" s="636"/>
      <c r="R61" s="636"/>
      <c r="S61" s="636"/>
      <c r="T61" s="636"/>
      <c r="U61" s="463">
        <f>U10+U22+U31+U43+U49+U54+U57</f>
        <v>0</v>
      </c>
    </row>
    <row r="62" spans="3:21" ht="12.75" customHeight="1" thickBot="1">
      <c r="C62" s="164"/>
      <c r="D62" s="165"/>
      <c r="E62" s="165"/>
      <c r="F62" s="166"/>
      <c r="G62" s="166"/>
      <c r="H62" s="166"/>
      <c r="I62" s="166"/>
      <c r="J62" s="166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3:21" ht="30.75" customHeight="1" thickBot="1">
      <c r="C63" s="164"/>
      <c r="D63" s="165"/>
      <c r="E63" s="165"/>
      <c r="F63" s="166"/>
      <c r="G63" s="166"/>
      <c r="H63" s="166"/>
      <c r="I63" s="166"/>
      <c r="J63" s="467" t="s">
        <v>84</v>
      </c>
      <c r="K63" s="168">
        <f>K24+K59</f>
        <v>0</v>
      </c>
      <c r="L63" s="169"/>
      <c r="M63" s="168">
        <f>M24+M59</f>
        <v>0</v>
      </c>
      <c r="N63" s="169"/>
      <c r="O63" s="168">
        <f>O24+O59</f>
        <v>0</v>
      </c>
      <c r="P63" s="169"/>
      <c r="Q63" s="168">
        <f>Q24+Q59</f>
        <v>0</v>
      </c>
      <c r="R63" s="169"/>
      <c r="S63" s="168">
        <f>S24+S59</f>
        <v>0</v>
      </c>
      <c r="T63" s="170"/>
      <c r="U63" s="171">
        <f>SUM(K63+M63+O63+Q63+S63)</f>
        <v>0</v>
      </c>
    </row>
    <row r="64" spans="3:21" ht="19.5" customHeight="1" thickBot="1">
      <c r="C64" s="164"/>
      <c r="D64" s="165"/>
      <c r="E64" s="165"/>
      <c r="F64" s="166"/>
      <c r="G64" s="166"/>
      <c r="H64" s="166"/>
      <c r="I64" s="166"/>
      <c r="J64" s="166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3:21" ht="22.5" customHeight="1" thickBot="1">
      <c r="C65" s="164"/>
      <c r="D65" s="165"/>
      <c r="E65" s="165"/>
      <c r="F65" s="166"/>
      <c r="G65" s="166"/>
      <c r="H65" s="166"/>
      <c r="I65" s="166"/>
      <c r="J65" s="166"/>
      <c r="K65" s="167"/>
      <c r="L65" s="167"/>
      <c r="M65" s="167"/>
      <c r="N65" s="167"/>
      <c r="O65" s="167"/>
      <c r="P65" s="167"/>
      <c r="Q65" s="167"/>
      <c r="R65" s="637" t="s">
        <v>212</v>
      </c>
      <c r="S65" s="638"/>
      <c r="T65" s="639"/>
      <c r="U65" s="464" t="e">
        <f>U61/U63</f>
        <v>#DIV/0!</v>
      </c>
    </row>
    <row r="66" spans="3:21" ht="12.75" customHeight="1">
      <c r="C66" s="164"/>
      <c r="D66" s="165"/>
      <c r="E66" s="165"/>
      <c r="F66" s="166"/>
      <c r="G66" s="166"/>
      <c r="H66" s="166"/>
      <c r="I66" s="166"/>
      <c r="J66" s="166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3:21" ht="12.75" customHeight="1">
      <c r="C67" s="164"/>
      <c r="D67" s="165"/>
      <c r="E67" s="165"/>
      <c r="F67" s="166"/>
      <c r="G67" s="166"/>
      <c r="H67" s="166"/>
      <c r="I67" s="166"/>
      <c r="J67" s="166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  <row r="68" spans="6:21" ht="12.75">
      <c r="F68" s="172"/>
      <c r="G68" s="172"/>
      <c r="H68" s="111"/>
      <c r="I68" s="111"/>
      <c r="J68" s="166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6:9" ht="19.5" customHeight="1">
      <c r="F69" s="173"/>
      <c r="G69" s="173"/>
      <c r="H69" s="174"/>
      <c r="I69" s="175"/>
    </row>
    <row r="70" spans="6:9" ht="13.5" customHeight="1">
      <c r="F70" s="176"/>
      <c r="G70" s="176"/>
      <c r="H70" s="176"/>
      <c r="I70" s="111"/>
    </row>
    <row r="71" spans="3:20" ht="42" customHeight="1">
      <c r="C71" s="177" t="s">
        <v>86</v>
      </c>
      <c r="D71" s="178" t="s">
        <v>87</v>
      </c>
      <c r="E71" s="178" t="s">
        <v>88</v>
      </c>
      <c r="F71" s="179" t="s">
        <v>89</v>
      </c>
      <c r="G71" s="180" t="s">
        <v>14</v>
      </c>
      <c r="H71" s="181" t="s">
        <v>90</v>
      </c>
      <c r="I71" s="182" t="s">
        <v>91</v>
      </c>
      <c r="J71" s="183"/>
      <c r="K71" s="111"/>
      <c r="P71" s="112"/>
      <c r="Q71" s="112"/>
      <c r="R71" s="184"/>
      <c r="S71" s="185"/>
      <c r="T71" s="110"/>
    </row>
    <row r="72" spans="3:20" ht="28.5" customHeight="1">
      <c r="C72" s="186" t="s">
        <v>74</v>
      </c>
      <c r="D72" s="187"/>
      <c r="E72" s="42"/>
      <c r="F72" s="188"/>
      <c r="G72" s="189"/>
      <c r="H72" s="42"/>
      <c r="I72" s="187"/>
      <c r="J72" s="274" t="s">
        <v>41</v>
      </c>
      <c r="K72" s="274" t="s">
        <v>128</v>
      </c>
      <c r="P72" s="112"/>
      <c r="Q72" s="112"/>
      <c r="R72" s="184"/>
      <c r="S72" s="185"/>
      <c r="T72" s="110"/>
    </row>
    <row r="73" spans="3:20" ht="20.25" customHeight="1">
      <c r="C73" s="242" t="s">
        <v>77</v>
      </c>
      <c r="D73" s="244">
        <f>F31</f>
        <v>0</v>
      </c>
      <c r="E73" s="192">
        <f>G31</f>
        <v>0</v>
      </c>
      <c r="F73" s="245">
        <f>D73/12*E73</f>
        <v>0</v>
      </c>
      <c r="G73" s="193"/>
      <c r="H73" s="191">
        <f>U31</f>
        <v>0</v>
      </c>
      <c r="I73" s="243">
        <f>F73-G73-H73</f>
        <v>0</v>
      </c>
      <c r="J73" s="272">
        <f>SUM(G73:I73)</f>
        <v>0</v>
      </c>
      <c r="K73" s="273">
        <f>F73-J73</f>
        <v>0</v>
      </c>
      <c r="L73" s="363" t="str">
        <f>IF(F73=J73,"OK","ERRORE")</f>
        <v>OK</v>
      </c>
      <c r="M73" s="97"/>
      <c r="P73" s="112"/>
      <c r="Q73" s="112"/>
      <c r="R73" s="184"/>
      <c r="S73" s="185"/>
      <c r="T73" s="110"/>
    </row>
    <row r="74" spans="3:20" ht="17.25" customHeight="1">
      <c r="C74" s="190" t="str">
        <f>C33</f>
        <v>Post doc  RTD di tipo A</v>
      </c>
      <c r="D74" s="191">
        <f>F33</f>
        <v>0</v>
      </c>
      <c r="E74" s="191">
        <f>G33</f>
        <v>0</v>
      </c>
      <c r="F74" s="245">
        <f>D74/12*E74</f>
        <v>0</v>
      </c>
      <c r="G74" s="193"/>
      <c r="H74" s="191">
        <f>U33</f>
        <v>0</v>
      </c>
      <c r="I74" s="243">
        <f>F74-G74-H74</f>
        <v>0</v>
      </c>
      <c r="J74" s="272">
        <f aca="true" t="shared" si="21" ref="J74:J94">SUM(G74:I74)</f>
        <v>0</v>
      </c>
      <c r="K74" s="273">
        <f aca="true" t="shared" si="22" ref="K74:K94">F74-J74</f>
        <v>0</v>
      </c>
      <c r="L74" s="363" t="str">
        <f aca="true" t="shared" si="23" ref="L74:L96">IF(F74=J74,"OK","ERRORE")</f>
        <v>OK</v>
      </c>
      <c r="M74" s="97"/>
      <c r="P74" s="112"/>
      <c r="Q74" s="112"/>
      <c r="R74" s="184"/>
      <c r="S74" s="185"/>
      <c r="T74" s="110"/>
    </row>
    <row r="75" spans="3:20" ht="14.25" customHeight="1">
      <c r="C75" s="190" t="str">
        <f>C34</f>
        <v>Post doc  RTD di tipo A</v>
      </c>
      <c r="D75" s="191">
        <f>F34</f>
        <v>0</v>
      </c>
      <c r="E75" s="191">
        <f>G34</f>
        <v>0</v>
      </c>
      <c r="F75" s="245">
        <f aca="true" t="shared" si="24" ref="F75:F94">D75/12*E75</f>
        <v>0</v>
      </c>
      <c r="G75" s="193"/>
      <c r="H75" s="191">
        <f>U34</f>
        <v>0</v>
      </c>
      <c r="I75" s="243">
        <f aca="true" t="shared" si="25" ref="I75:I94">F75-G75-H75</f>
        <v>0</v>
      </c>
      <c r="J75" s="272">
        <f t="shared" si="21"/>
        <v>0</v>
      </c>
      <c r="K75" s="273">
        <f t="shared" si="22"/>
        <v>0</v>
      </c>
      <c r="L75" s="363" t="str">
        <f t="shared" si="23"/>
        <v>OK</v>
      </c>
      <c r="M75" s="97"/>
      <c r="P75" s="112"/>
      <c r="Q75" s="112"/>
      <c r="R75" s="184"/>
      <c r="S75" s="185"/>
      <c r="T75" s="110"/>
    </row>
    <row r="76" spans="3:20" ht="14.25" customHeight="1">
      <c r="C76" s="190" t="s">
        <v>85</v>
      </c>
      <c r="D76" s="191">
        <f aca="true" t="shared" si="26" ref="D76:D83">F35</f>
        <v>0</v>
      </c>
      <c r="E76" s="191">
        <f aca="true" t="shared" si="27" ref="E76:E83">G35</f>
        <v>0</v>
      </c>
      <c r="F76" s="245">
        <f t="shared" si="24"/>
        <v>0</v>
      </c>
      <c r="G76" s="203"/>
      <c r="H76" s="191">
        <f aca="true" t="shared" si="28" ref="H76:H83">U35</f>
        <v>0</v>
      </c>
      <c r="I76" s="243">
        <f t="shared" si="25"/>
        <v>0</v>
      </c>
      <c r="J76" s="272">
        <f t="shared" si="21"/>
        <v>0</v>
      </c>
      <c r="K76" s="273">
        <f t="shared" si="22"/>
        <v>0</v>
      </c>
      <c r="L76" s="363" t="str">
        <f t="shared" si="23"/>
        <v>OK</v>
      </c>
      <c r="M76" s="97"/>
      <c r="P76" s="112"/>
      <c r="Q76" s="112"/>
      <c r="R76" s="184"/>
      <c r="S76" s="185"/>
      <c r="T76" s="110"/>
    </row>
    <row r="77" spans="3:20" ht="14.25" customHeight="1">
      <c r="C77" s="190" t="s">
        <v>85</v>
      </c>
      <c r="D77" s="191">
        <f t="shared" si="26"/>
        <v>0</v>
      </c>
      <c r="E77" s="191">
        <f t="shared" si="27"/>
        <v>0</v>
      </c>
      <c r="F77" s="245">
        <f t="shared" si="24"/>
        <v>0</v>
      </c>
      <c r="G77" s="203"/>
      <c r="H77" s="191">
        <f t="shared" si="28"/>
        <v>0</v>
      </c>
      <c r="I77" s="243">
        <f t="shared" si="25"/>
        <v>0</v>
      </c>
      <c r="J77" s="272">
        <f t="shared" si="21"/>
        <v>0</v>
      </c>
      <c r="K77" s="273">
        <f t="shared" si="22"/>
        <v>0</v>
      </c>
      <c r="L77" s="363" t="str">
        <f t="shared" si="23"/>
        <v>OK</v>
      </c>
      <c r="M77" s="97"/>
      <c r="P77" s="112"/>
      <c r="Q77" s="112"/>
      <c r="R77" s="184"/>
      <c r="S77" s="185"/>
      <c r="T77" s="110"/>
    </row>
    <row r="78" spans="3:20" ht="14.25" customHeight="1">
      <c r="C78" s="190" t="s">
        <v>85</v>
      </c>
      <c r="D78" s="191">
        <f t="shared" si="26"/>
        <v>0</v>
      </c>
      <c r="E78" s="191">
        <f t="shared" si="27"/>
        <v>0</v>
      </c>
      <c r="F78" s="245">
        <f t="shared" si="24"/>
        <v>0</v>
      </c>
      <c r="G78" s="203"/>
      <c r="H78" s="191">
        <f t="shared" si="28"/>
        <v>0</v>
      </c>
      <c r="I78" s="243">
        <f t="shared" si="25"/>
        <v>0</v>
      </c>
      <c r="J78" s="272">
        <f t="shared" si="21"/>
        <v>0</v>
      </c>
      <c r="K78" s="273">
        <f t="shared" si="22"/>
        <v>0</v>
      </c>
      <c r="L78" s="363" t="str">
        <f t="shared" si="23"/>
        <v>OK</v>
      </c>
      <c r="M78" s="97"/>
      <c r="P78" s="112"/>
      <c r="Q78" s="112"/>
      <c r="R78" s="184"/>
      <c r="S78" s="185"/>
      <c r="T78" s="110"/>
    </row>
    <row r="79" spans="3:20" ht="14.25" customHeight="1">
      <c r="C79" s="190" t="s">
        <v>85</v>
      </c>
      <c r="D79" s="191">
        <f t="shared" si="26"/>
        <v>0</v>
      </c>
      <c r="E79" s="191">
        <f t="shared" si="27"/>
        <v>0</v>
      </c>
      <c r="F79" s="245">
        <f t="shared" si="24"/>
        <v>0</v>
      </c>
      <c r="G79" s="203"/>
      <c r="H79" s="191">
        <f t="shared" si="28"/>
        <v>0</v>
      </c>
      <c r="I79" s="243">
        <f t="shared" si="25"/>
        <v>0</v>
      </c>
      <c r="J79" s="272">
        <f t="shared" si="21"/>
        <v>0</v>
      </c>
      <c r="K79" s="273">
        <f t="shared" si="22"/>
        <v>0</v>
      </c>
      <c r="L79" s="363" t="str">
        <f t="shared" si="23"/>
        <v>OK</v>
      </c>
      <c r="M79" s="97"/>
      <c r="P79" s="112"/>
      <c r="Q79" s="112"/>
      <c r="R79" s="184"/>
      <c r="S79" s="185"/>
      <c r="T79" s="110"/>
    </row>
    <row r="80" spans="3:20" ht="14.25" customHeight="1">
      <c r="C80" s="190" t="s">
        <v>85</v>
      </c>
      <c r="D80" s="191">
        <f t="shared" si="26"/>
        <v>0</v>
      </c>
      <c r="E80" s="191">
        <f t="shared" si="27"/>
        <v>0</v>
      </c>
      <c r="F80" s="245">
        <f t="shared" si="24"/>
        <v>0</v>
      </c>
      <c r="G80" s="203"/>
      <c r="H80" s="191">
        <f t="shared" si="28"/>
        <v>0</v>
      </c>
      <c r="I80" s="243">
        <f t="shared" si="25"/>
        <v>0</v>
      </c>
      <c r="J80" s="272">
        <f t="shared" si="21"/>
        <v>0</v>
      </c>
      <c r="K80" s="273">
        <f t="shared" si="22"/>
        <v>0</v>
      </c>
      <c r="L80" s="363" t="str">
        <f t="shared" si="23"/>
        <v>OK</v>
      </c>
      <c r="P80" s="112"/>
      <c r="Q80" s="112"/>
      <c r="R80" s="184"/>
      <c r="S80" s="185"/>
      <c r="T80" s="110"/>
    </row>
    <row r="81" spans="3:20" ht="14.25" customHeight="1">
      <c r="C81" s="190" t="s">
        <v>85</v>
      </c>
      <c r="D81" s="191">
        <f t="shared" si="26"/>
        <v>0</v>
      </c>
      <c r="E81" s="191">
        <f t="shared" si="27"/>
        <v>0</v>
      </c>
      <c r="F81" s="245">
        <f t="shared" si="24"/>
        <v>0</v>
      </c>
      <c r="G81" s="203"/>
      <c r="H81" s="191">
        <f t="shared" si="28"/>
        <v>0</v>
      </c>
      <c r="I81" s="243">
        <f t="shared" si="25"/>
        <v>0</v>
      </c>
      <c r="J81" s="272">
        <f t="shared" si="21"/>
        <v>0</v>
      </c>
      <c r="K81" s="273">
        <f t="shared" si="22"/>
        <v>0</v>
      </c>
      <c r="L81" s="363" t="str">
        <f t="shared" si="23"/>
        <v>OK</v>
      </c>
      <c r="P81" s="112"/>
      <c r="Q81" s="112"/>
      <c r="R81" s="184"/>
      <c r="S81" s="185"/>
      <c r="T81" s="110"/>
    </row>
    <row r="82" spans="3:20" ht="14.25" customHeight="1">
      <c r="C82" s="190" t="s">
        <v>85</v>
      </c>
      <c r="D82" s="191">
        <f t="shared" si="26"/>
        <v>0</v>
      </c>
      <c r="E82" s="191">
        <f t="shared" si="27"/>
        <v>0</v>
      </c>
      <c r="F82" s="245">
        <f t="shared" si="24"/>
        <v>0</v>
      </c>
      <c r="G82" s="203"/>
      <c r="H82" s="191">
        <f t="shared" si="28"/>
        <v>0</v>
      </c>
      <c r="I82" s="243">
        <f t="shared" si="25"/>
        <v>0</v>
      </c>
      <c r="J82" s="272">
        <f t="shared" si="21"/>
        <v>0</v>
      </c>
      <c r="K82" s="273">
        <f t="shared" si="22"/>
        <v>0</v>
      </c>
      <c r="L82" s="363" t="str">
        <f t="shared" si="23"/>
        <v>OK</v>
      </c>
      <c r="P82" s="112"/>
      <c r="Q82" s="112"/>
      <c r="R82" s="184"/>
      <c r="S82" s="185"/>
      <c r="T82" s="110"/>
    </row>
    <row r="83" spans="3:20" ht="14.25" customHeight="1">
      <c r="C83" s="190" t="s">
        <v>85</v>
      </c>
      <c r="D83" s="191">
        <f t="shared" si="26"/>
        <v>0</v>
      </c>
      <c r="E83" s="191">
        <f t="shared" si="27"/>
        <v>0</v>
      </c>
      <c r="F83" s="245">
        <f t="shared" si="24"/>
        <v>0</v>
      </c>
      <c r="G83" s="203"/>
      <c r="H83" s="191">
        <f t="shared" si="28"/>
        <v>0</v>
      </c>
      <c r="I83" s="243">
        <f t="shared" si="25"/>
        <v>0</v>
      </c>
      <c r="J83" s="272">
        <f t="shared" si="21"/>
        <v>0</v>
      </c>
      <c r="K83" s="273">
        <f t="shared" si="22"/>
        <v>0</v>
      </c>
      <c r="L83" s="363" t="str">
        <f t="shared" si="23"/>
        <v>OK</v>
      </c>
      <c r="P83" s="112"/>
      <c r="Q83" s="112"/>
      <c r="R83" s="184"/>
      <c r="S83" s="185"/>
      <c r="T83" s="110"/>
    </row>
    <row r="84" spans="3:20" ht="14.25" customHeight="1">
      <c r="C84" s="190" t="str">
        <f>C44</f>
        <v>PhD student</v>
      </c>
      <c r="D84" s="191">
        <f aca="true" t="shared" si="29" ref="D84:E88">F44</f>
        <v>0</v>
      </c>
      <c r="E84" s="191">
        <f t="shared" si="29"/>
        <v>0</v>
      </c>
      <c r="F84" s="245">
        <f t="shared" si="24"/>
        <v>0</v>
      </c>
      <c r="G84" s="203"/>
      <c r="H84" s="191">
        <f>U44</f>
        <v>0</v>
      </c>
      <c r="I84" s="243">
        <f t="shared" si="25"/>
        <v>0</v>
      </c>
      <c r="J84" s="272">
        <f t="shared" si="21"/>
        <v>0</v>
      </c>
      <c r="K84" s="273">
        <f t="shared" si="22"/>
        <v>0</v>
      </c>
      <c r="L84" s="363" t="str">
        <f t="shared" si="23"/>
        <v>OK</v>
      </c>
      <c r="N84" s="373"/>
      <c r="P84" s="112"/>
      <c r="Q84" s="112"/>
      <c r="R84" s="184"/>
      <c r="S84" s="185"/>
      <c r="T84" s="110"/>
    </row>
    <row r="85" spans="3:20" ht="14.25" customHeight="1">
      <c r="C85" s="190" t="str">
        <f>C45</f>
        <v>PhD student</v>
      </c>
      <c r="D85" s="191">
        <f t="shared" si="29"/>
        <v>0</v>
      </c>
      <c r="E85" s="191">
        <f t="shared" si="29"/>
        <v>0</v>
      </c>
      <c r="F85" s="245">
        <f t="shared" si="24"/>
        <v>0</v>
      </c>
      <c r="G85" s="203"/>
      <c r="H85" s="191">
        <f>U45</f>
        <v>0</v>
      </c>
      <c r="I85" s="243">
        <f t="shared" si="25"/>
        <v>0</v>
      </c>
      <c r="J85" s="272">
        <f t="shared" si="21"/>
        <v>0</v>
      </c>
      <c r="K85" s="273">
        <f t="shared" si="22"/>
        <v>0</v>
      </c>
      <c r="L85" s="363" t="str">
        <f t="shared" si="23"/>
        <v>OK</v>
      </c>
      <c r="P85" s="112"/>
      <c r="Q85" s="112"/>
      <c r="R85" s="184"/>
      <c r="S85" s="185"/>
      <c r="T85" s="110"/>
    </row>
    <row r="86" spans="3:20" ht="14.25" customHeight="1">
      <c r="C86" s="190" t="str">
        <f>C46</f>
        <v>PhD student</v>
      </c>
      <c r="D86" s="191">
        <f t="shared" si="29"/>
        <v>0</v>
      </c>
      <c r="E86" s="191">
        <f t="shared" si="29"/>
        <v>0</v>
      </c>
      <c r="F86" s="245">
        <f t="shared" si="24"/>
        <v>0</v>
      </c>
      <c r="G86" s="203"/>
      <c r="H86" s="191">
        <f>U46</f>
        <v>0</v>
      </c>
      <c r="I86" s="243">
        <f t="shared" si="25"/>
        <v>0</v>
      </c>
      <c r="J86" s="272">
        <f t="shared" si="21"/>
        <v>0</v>
      </c>
      <c r="K86" s="273">
        <f t="shared" si="22"/>
        <v>0</v>
      </c>
      <c r="L86" s="363" t="str">
        <f t="shared" si="23"/>
        <v>OK</v>
      </c>
      <c r="P86" s="112"/>
      <c r="Q86" s="112"/>
      <c r="R86" s="184"/>
      <c r="S86" s="185"/>
      <c r="T86" s="110"/>
    </row>
    <row r="87" spans="3:20" ht="14.25" customHeight="1">
      <c r="C87" s="190" t="str">
        <f>C47</f>
        <v>PhD student</v>
      </c>
      <c r="D87" s="191">
        <f t="shared" si="29"/>
        <v>0</v>
      </c>
      <c r="E87" s="191">
        <f t="shared" si="29"/>
        <v>0</v>
      </c>
      <c r="F87" s="245">
        <f t="shared" si="24"/>
        <v>0</v>
      </c>
      <c r="G87" s="203"/>
      <c r="H87" s="191">
        <f>U47</f>
        <v>0</v>
      </c>
      <c r="I87" s="243">
        <f t="shared" si="25"/>
        <v>0</v>
      </c>
      <c r="J87" s="272">
        <f t="shared" si="21"/>
        <v>0</v>
      </c>
      <c r="K87" s="273">
        <f t="shared" si="22"/>
        <v>0</v>
      </c>
      <c r="L87" s="363" t="str">
        <f t="shared" si="23"/>
        <v>OK</v>
      </c>
      <c r="P87" s="112"/>
      <c r="Q87" s="112"/>
      <c r="R87" s="184"/>
      <c r="S87" s="185"/>
      <c r="T87" s="110"/>
    </row>
    <row r="88" spans="3:20" ht="14.25" customHeight="1">
      <c r="C88" s="190" t="str">
        <f>C48</f>
        <v>PhD student</v>
      </c>
      <c r="D88" s="191">
        <f t="shared" si="29"/>
        <v>0</v>
      </c>
      <c r="E88" s="191">
        <f t="shared" si="29"/>
        <v>0</v>
      </c>
      <c r="F88" s="245">
        <f t="shared" si="24"/>
        <v>0</v>
      </c>
      <c r="G88" s="203"/>
      <c r="H88" s="191">
        <f>U48</f>
        <v>0</v>
      </c>
      <c r="I88" s="243">
        <f t="shared" si="25"/>
        <v>0</v>
      </c>
      <c r="J88" s="272">
        <f t="shared" si="21"/>
        <v>0</v>
      </c>
      <c r="K88" s="273">
        <f t="shared" si="22"/>
        <v>0</v>
      </c>
      <c r="L88" s="363" t="str">
        <f t="shared" si="23"/>
        <v>OK</v>
      </c>
      <c r="P88" s="112"/>
      <c r="Q88" s="112"/>
      <c r="R88" s="184"/>
      <c r="S88" s="185"/>
      <c r="T88" s="110"/>
    </row>
    <row r="89" spans="3:17" ht="17.25" customHeight="1">
      <c r="C89" s="190" t="str">
        <f>C50</f>
        <v>Technical staff     </v>
      </c>
      <c r="D89" s="191">
        <f aca="true" t="shared" si="30" ref="D89:E92">F50</f>
        <v>0</v>
      </c>
      <c r="E89" s="191">
        <f t="shared" si="30"/>
        <v>0</v>
      </c>
      <c r="F89" s="245">
        <f>D89/12*E89</f>
        <v>0</v>
      </c>
      <c r="G89" s="193"/>
      <c r="H89" s="191">
        <f>U50</f>
        <v>0</v>
      </c>
      <c r="I89" s="243">
        <f t="shared" si="25"/>
        <v>0</v>
      </c>
      <c r="J89" s="272">
        <f t="shared" si="21"/>
        <v>0</v>
      </c>
      <c r="K89" s="273">
        <f t="shared" si="22"/>
        <v>0</v>
      </c>
      <c r="L89" s="363" t="str">
        <f t="shared" si="23"/>
        <v>OK</v>
      </c>
      <c r="P89" s="111"/>
      <c r="Q89" s="172"/>
    </row>
    <row r="90" spans="3:17" ht="13.5">
      <c r="C90" s="190" t="str">
        <f>C51</f>
        <v>Technical staff </v>
      </c>
      <c r="D90" s="191">
        <f t="shared" si="30"/>
        <v>0</v>
      </c>
      <c r="E90" s="191">
        <f t="shared" si="30"/>
        <v>0</v>
      </c>
      <c r="F90" s="245">
        <f t="shared" si="24"/>
        <v>0</v>
      </c>
      <c r="G90" s="193"/>
      <c r="H90" s="191">
        <f>U51</f>
        <v>0</v>
      </c>
      <c r="I90" s="243">
        <f t="shared" si="25"/>
        <v>0</v>
      </c>
      <c r="J90" s="272">
        <f t="shared" si="21"/>
        <v>0</v>
      </c>
      <c r="K90" s="273">
        <f t="shared" si="22"/>
        <v>0</v>
      </c>
      <c r="L90" s="363" t="str">
        <f t="shared" si="23"/>
        <v>OK</v>
      </c>
      <c r="P90" s="111"/>
      <c r="Q90" s="172"/>
    </row>
    <row r="91" spans="3:17" ht="13.5">
      <c r="C91" s="190" t="str">
        <f>C52</f>
        <v>Technical staff </v>
      </c>
      <c r="D91" s="191">
        <f t="shared" si="30"/>
        <v>0</v>
      </c>
      <c r="E91" s="191">
        <f t="shared" si="30"/>
        <v>0</v>
      </c>
      <c r="F91" s="245">
        <f t="shared" si="24"/>
        <v>0</v>
      </c>
      <c r="G91" s="193"/>
      <c r="H91" s="191">
        <f>U52</f>
        <v>0</v>
      </c>
      <c r="I91" s="243">
        <f t="shared" si="25"/>
        <v>0</v>
      </c>
      <c r="J91" s="272">
        <f t="shared" si="21"/>
        <v>0</v>
      </c>
      <c r="K91" s="273">
        <f t="shared" si="22"/>
        <v>0</v>
      </c>
      <c r="L91" s="363" t="str">
        <f t="shared" si="23"/>
        <v>OK</v>
      </c>
      <c r="P91" s="111"/>
      <c r="Q91" s="172"/>
    </row>
    <row r="92" spans="3:17" ht="13.5">
      <c r="C92" s="190" t="str">
        <f>C53</f>
        <v>Technical staff </v>
      </c>
      <c r="D92" s="191">
        <f t="shared" si="30"/>
        <v>0</v>
      </c>
      <c r="E92" s="191">
        <f t="shared" si="30"/>
        <v>0</v>
      </c>
      <c r="F92" s="245">
        <f t="shared" si="24"/>
        <v>0</v>
      </c>
      <c r="G92" s="193"/>
      <c r="H92" s="191">
        <f>U53</f>
        <v>0</v>
      </c>
      <c r="I92" s="243">
        <f t="shared" si="25"/>
        <v>0</v>
      </c>
      <c r="J92" s="272">
        <f t="shared" si="21"/>
        <v>0</v>
      </c>
      <c r="K92" s="273">
        <f t="shared" si="22"/>
        <v>0</v>
      </c>
      <c r="L92" s="363" t="str">
        <f t="shared" si="23"/>
        <v>OK</v>
      </c>
      <c r="P92" s="111"/>
      <c r="Q92" s="172"/>
    </row>
    <row r="93" spans="3:17" ht="13.5">
      <c r="C93" s="190" t="str">
        <f>C55</f>
        <v>Other personnel </v>
      </c>
      <c r="D93" s="194">
        <f>F55</f>
        <v>0</v>
      </c>
      <c r="E93" s="191">
        <f>G55</f>
        <v>0</v>
      </c>
      <c r="F93" s="245">
        <f t="shared" si="24"/>
        <v>0</v>
      </c>
      <c r="G93" s="193"/>
      <c r="H93" s="191">
        <f>U55</f>
        <v>0</v>
      </c>
      <c r="I93" s="243">
        <f t="shared" si="25"/>
        <v>0</v>
      </c>
      <c r="J93" s="272">
        <f t="shared" si="21"/>
        <v>0</v>
      </c>
      <c r="K93" s="273">
        <f t="shared" si="22"/>
        <v>0</v>
      </c>
      <c r="L93" s="363" t="str">
        <f t="shared" si="23"/>
        <v>OK</v>
      </c>
      <c r="P93" s="111"/>
      <c r="Q93" s="172"/>
    </row>
    <row r="94" spans="3:17" ht="13.5">
      <c r="C94" s="190" t="str">
        <f>C56</f>
        <v>Other personnel </v>
      </c>
      <c r="D94" s="195">
        <f>F56</f>
        <v>0</v>
      </c>
      <c r="E94" s="241">
        <f>G56</f>
        <v>0</v>
      </c>
      <c r="F94" s="245">
        <f t="shared" si="24"/>
        <v>0</v>
      </c>
      <c r="G94" s="193"/>
      <c r="H94" s="191">
        <f>U56</f>
        <v>0</v>
      </c>
      <c r="I94" s="243">
        <f t="shared" si="25"/>
        <v>0</v>
      </c>
      <c r="J94" s="272">
        <f t="shared" si="21"/>
        <v>0</v>
      </c>
      <c r="K94" s="273">
        <f t="shared" si="22"/>
        <v>0</v>
      </c>
      <c r="L94" s="363" t="str">
        <f t="shared" si="23"/>
        <v>OK</v>
      </c>
      <c r="P94" s="111"/>
      <c r="Q94" s="172"/>
    </row>
    <row r="95" spans="3:17" ht="9" customHeight="1" thickBot="1">
      <c r="C95" s="196"/>
      <c r="D95" s="197"/>
      <c r="E95" s="240"/>
      <c r="F95" s="198"/>
      <c r="G95" s="199"/>
      <c r="H95" s="199"/>
      <c r="I95" s="199"/>
      <c r="J95" s="199"/>
      <c r="K95" s="199"/>
      <c r="L95" s="363"/>
      <c r="P95" s="111"/>
      <c r="Q95" s="172"/>
    </row>
    <row r="96" spans="3:17" ht="21" customHeight="1" thickBot="1">
      <c r="C96" s="302" t="s">
        <v>132</v>
      </c>
      <c r="D96" s="302"/>
      <c r="E96" s="303"/>
      <c r="F96" s="270">
        <f>SUM(F73:F94)</f>
        <v>0</v>
      </c>
      <c r="G96" s="214">
        <f>SUM(G73:G94)</f>
        <v>0</v>
      </c>
      <c r="H96" s="214">
        <f>SUM(H73:H94)</f>
        <v>0</v>
      </c>
      <c r="I96" s="214">
        <f>SUM(I73:I94)</f>
        <v>0</v>
      </c>
      <c r="J96" s="275">
        <f>SUM(G96:I96)</f>
        <v>0</v>
      </c>
      <c r="K96" s="275">
        <f>F96-J96</f>
        <v>0</v>
      </c>
      <c r="L96" s="363" t="str">
        <f t="shared" si="23"/>
        <v>OK</v>
      </c>
      <c r="O96" s="111"/>
      <c r="P96" s="111"/>
      <c r="Q96" s="172"/>
    </row>
    <row r="97" ht="12.75">
      <c r="K97" s="111"/>
    </row>
  </sheetData>
  <sheetProtection password="88B1" sheet="1"/>
  <protectedRanges>
    <protectedRange sqref="M31 O31 Q31 S31 M33:M42 O33:O42 Q33:Q42 S33:S42 M44:M48 O44:O48 Q44:Q48 S44:S48 M50:M53 O50:O53 Q50:Q53 S50:S53 M55:M56 O55:O56 Q55:Q56 S55:S56" name="Intervallo2"/>
    <protectedRange sqref="C31 C33:C42 C44:C48 C50:C53 C55:C56 E31:G31 E33:G42 E44:G48 E50:G53 E55:G56 J31:K31 J33:K42 J44:K48 J50:K53 J55:K56" name="Intervallo1"/>
  </protectedRanges>
  <mergeCells count="9">
    <mergeCell ref="A8:A30"/>
    <mergeCell ref="C26:F26"/>
    <mergeCell ref="K61:L61"/>
    <mergeCell ref="P61:T61"/>
    <mergeCell ref="R65:T65"/>
    <mergeCell ref="C2:U2"/>
    <mergeCell ref="C3:U3"/>
    <mergeCell ref="C4:U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65" max="20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A13" sqref="A13:B13"/>
    </sheetView>
  </sheetViews>
  <sheetFormatPr defaultColWidth="9.28125" defaultRowHeight="12.75"/>
  <cols>
    <col min="1" max="1" width="33.28125" style="62" customWidth="1"/>
    <col min="2" max="2" width="21.28125" style="62" customWidth="1"/>
    <col min="3" max="3" width="47.28125" style="62" customWidth="1"/>
    <col min="4" max="4" width="15.7109375" style="62" customWidth="1"/>
    <col min="5" max="5" width="17.421875" style="62" customWidth="1"/>
    <col min="6" max="6" width="17.28125" style="62" customWidth="1"/>
    <col min="7" max="7" width="21.28125" style="62" hidden="1" customWidth="1"/>
    <col min="8" max="8" width="16.28125" style="62" hidden="1" customWidth="1"/>
    <col min="9" max="9" width="8.28125" style="62" customWidth="1"/>
    <col min="10" max="10" width="2.7109375" style="62" customWidth="1"/>
    <col min="11" max="12" width="9.28125" style="62" customWidth="1"/>
    <col min="13" max="13" width="12.7109375" style="62" bestFit="1" customWidth="1"/>
    <col min="14" max="16384" width="9.28125" style="62" customWidth="1"/>
  </cols>
  <sheetData>
    <row r="1" spans="1:9" ht="30" customHeight="1" thickBot="1">
      <c r="A1" s="677" t="s">
        <v>136</v>
      </c>
      <c r="B1" s="678"/>
      <c r="C1" s="678"/>
      <c r="D1" s="678"/>
      <c r="E1" s="678"/>
      <c r="F1" s="678"/>
      <c r="G1" s="678"/>
      <c r="H1" s="678"/>
      <c r="I1" s="679"/>
    </row>
    <row r="2" spans="1:9" ht="18.75" customHeight="1" thickBot="1">
      <c r="A2" s="680" t="s">
        <v>31</v>
      </c>
      <c r="B2" s="681"/>
      <c r="C2" s="682" t="s">
        <v>168</v>
      </c>
      <c r="D2" s="682"/>
      <c r="E2" s="682"/>
      <c r="F2" s="683"/>
      <c r="G2" s="60"/>
      <c r="H2" s="61"/>
      <c r="I2" s="342"/>
    </row>
    <row r="3" spans="1:9" ht="16.5" customHeight="1">
      <c r="A3" s="656" t="s">
        <v>32</v>
      </c>
      <c r="B3" s="657"/>
      <c r="C3" s="684"/>
      <c r="D3" s="684"/>
      <c r="E3" s="684"/>
      <c r="F3" s="685"/>
      <c r="G3" s="63"/>
      <c r="H3" s="64"/>
      <c r="I3" s="653" t="s">
        <v>33</v>
      </c>
    </row>
    <row r="4" spans="1:9" ht="19.5" customHeight="1" thickBot="1">
      <c r="A4" s="656" t="s">
        <v>34</v>
      </c>
      <c r="B4" s="657"/>
      <c r="C4" s="658"/>
      <c r="D4" s="658"/>
      <c r="E4" s="658"/>
      <c r="F4" s="659"/>
      <c r="G4" s="63"/>
      <c r="H4" s="64"/>
      <c r="I4" s="654"/>
    </row>
    <row r="5" spans="1:9" ht="21.75" thickBot="1">
      <c r="A5" s="660" t="s">
        <v>35</v>
      </c>
      <c r="B5" s="661"/>
      <c r="C5" s="662" t="s">
        <v>36</v>
      </c>
      <c r="D5" s="663"/>
      <c r="E5" s="663"/>
      <c r="F5" s="664"/>
      <c r="G5" s="65"/>
      <c r="H5" s="66"/>
      <c r="I5" s="654"/>
    </row>
    <row r="6" spans="1:9" ht="27" customHeight="1" thickBot="1">
      <c r="A6" s="665" t="s">
        <v>169</v>
      </c>
      <c r="B6" s="666"/>
      <c r="C6" s="666"/>
      <c r="D6" s="666"/>
      <c r="E6" s="666"/>
      <c r="F6" s="666"/>
      <c r="G6" s="667"/>
      <c r="H6" s="667"/>
      <c r="I6" s="654"/>
    </row>
    <row r="7" spans="1:14" ht="66" customHeight="1" thickBot="1">
      <c r="A7" s="67" t="s">
        <v>37</v>
      </c>
      <c r="B7" s="68" t="s">
        <v>38</v>
      </c>
      <c r="C7" s="69" t="s">
        <v>56</v>
      </c>
      <c r="D7" s="67" t="s">
        <v>39</v>
      </c>
      <c r="E7" s="67" t="s">
        <v>57</v>
      </c>
      <c r="F7" s="70" t="s">
        <v>40</v>
      </c>
      <c r="G7" s="63"/>
      <c r="H7" s="63"/>
      <c r="I7" s="654"/>
      <c r="K7" s="71"/>
      <c r="L7" s="71"/>
      <c r="M7" s="71"/>
      <c r="N7" s="72"/>
    </row>
    <row r="8" spans="1:13" ht="20.25" customHeight="1" thickBot="1">
      <c r="A8" s="315"/>
      <c r="B8" s="316"/>
      <c r="C8" s="100">
        <v>60</v>
      </c>
      <c r="D8" s="320"/>
      <c r="E8" s="321"/>
      <c r="F8" s="73">
        <f>+(D8/C8)*B8*E8%</f>
        <v>0</v>
      </c>
      <c r="G8" s="63"/>
      <c r="H8" s="63"/>
      <c r="I8" s="654"/>
      <c r="L8" s="74"/>
      <c r="M8" s="74"/>
    </row>
    <row r="9" spans="1:13" ht="20.25" customHeight="1" thickBot="1">
      <c r="A9" s="315"/>
      <c r="B9" s="318"/>
      <c r="C9" s="101">
        <v>60</v>
      </c>
      <c r="D9" s="322"/>
      <c r="E9" s="323"/>
      <c r="F9" s="73">
        <f>+(D9/C9)*B9*E9%</f>
        <v>0</v>
      </c>
      <c r="G9" s="63"/>
      <c r="H9" s="63"/>
      <c r="I9" s="654"/>
      <c r="L9" s="74"/>
      <c r="M9" s="74"/>
    </row>
    <row r="10" spans="1:13" ht="23.25" customHeight="1" thickBot="1">
      <c r="A10" s="317"/>
      <c r="B10" s="319"/>
      <c r="C10" s="101">
        <v>60</v>
      </c>
      <c r="D10" s="324"/>
      <c r="E10" s="325"/>
      <c r="F10" s="73">
        <f>+(D10/C10)*B10*E10%</f>
        <v>0</v>
      </c>
      <c r="G10" s="63"/>
      <c r="H10" s="63"/>
      <c r="I10" s="654"/>
      <c r="M10" s="74"/>
    </row>
    <row r="11" spans="1:13" ht="23.25" customHeight="1" thickBot="1">
      <c r="A11" s="317"/>
      <c r="B11" s="319"/>
      <c r="C11" s="102">
        <v>60</v>
      </c>
      <c r="D11" s="326"/>
      <c r="E11" s="327"/>
      <c r="F11" s="73">
        <f>+(D11/C11)*B11*E11%</f>
        <v>0</v>
      </c>
      <c r="G11" s="63"/>
      <c r="H11" s="63"/>
      <c r="I11" s="654"/>
      <c r="M11" s="74"/>
    </row>
    <row r="12" spans="1:9" ht="22.5" customHeight="1" thickBot="1">
      <c r="A12" s="93"/>
      <c r="B12" s="94"/>
      <c r="C12" s="337" t="s">
        <v>54</v>
      </c>
      <c r="D12" s="338"/>
      <c r="E12" s="339"/>
      <c r="F12" s="340">
        <f>SUM(F8:F11)</f>
        <v>0</v>
      </c>
      <c r="G12" s="63"/>
      <c r="H12" s="63"/>
      <c r="I12" s="654"/>
    </row>
    <row r="13" spans="1:9" ht="24" customHeight="1">
      <c r="A13" s="328"/>
      <c r="B13" s="329"/>
      <c r="C13" s="101">
        <v>36</v>
      </c>
      <c r="D13" s="333"/>
      <c r="E13" s="334"/>
      <c r="F13" s="92">
        <f>+(D13/C13)*B13*E13%</f>
        <v>0</v>
      </c>
      <c r="G13" s="63"/>
      <c r="H13" s="63"/>
      <c r="I13" s="654"/>
    </row>
    <row r="14" spans="1:9" ht="24" customHeight="1">
      <c r="A14" s="330"/>
      <c r="B14" s="331"/>
      <c r="C14" s="101">
        <v>36</v>
      </c>
      <c r="D14" s="335"/>
      <c r="E14" s="336"/>
      <c r="F14" s="92">
        <f>+(D14/C14)*B14*E14%</f>
        <v>0</v>
      </c>
      <c r="G14" s="63"/>
      <c r="H14" s="63"/>
      <c r="I14" s="654"/>
    </row>
    <row r="15" spans="1:9" ht="24" customHeight="1">
      <c r="A15" s="332"/>
      <c r="B15" s="331"/>
      <c r="C15" s="103">
        <v>36</v>
      </c>
      <c r="D15" s="326"/>
      <c r="E15" s="327"/>
      <c r="F15" s="92">
        <f>+(D15/C15)*B15*E15%</f>
        <v>0</v>
      </c>
      <c r="G15" s="63"/>
      <c r="H15" s="63"/>
      <c r="I15" s="654"/>
    </row>
    <row r="16" spans="1:9" ht="24" customHeight="1" thickBot="1">
      <c r="A16" s="332"/>
      <c r="B16" s="331"/>
      <c r="C16" s="103">
        <v>36</v>
      </c>
      <c r="D16" s="326"/>
      <c r="E16" s="327"/>
      <c r="F16" s="92">
        <f>+(D16/C16)*B16*E16%</f>
        <v>0</v>
      </c>
      <c r="G16" s="63"/>
      <c r="H16" s="63"/>
      <c r="I16" s="654"/>
    </row>
    <row r="17" spans="1:9" ht="24.75" customHeight="1" thickBot="1">
      <c r="A17" s="95"/>
      <c r="B17" s="96"/>
      <c r="C17" s="341" t="s">
        <v>55</v>
      </c>
      <c r="D17" s="338"/>
      <c r="E17" s="339"/>
      <c r="F17" s="340">
        <f>SUM(F13:F16)</f>
        <v>0</v>
      </c>
      <c r="G17" s="63"/>
      <c r="H17" s="63"/>
      <c r="I17" s="654"/>
    </row>
    <row r="18" spans="1:9" ht="28.5" customHeight="1" thickBot="1">
      <c r="A18" s="75" t="s">
        <v>41</v>
      </c>
      <c r="B18" s="76">
        <f>SUM(B8:B17)</f>
        <v>0</v>
      </c>
      <c r="C18" s="77"/>
      <c r="D18" s="78"/>
      <c r="E18" s="78"/>
      <c r="F18" s="79">
        <f>F12+F17</f>
        <v>0</v>
      </c>
      <c r="G18" s="65"/>
      <c r="H18" s="65"/>
      <c r="I18" s="654"/>
    </row>
    <row r="19" spans="1:9" ht="13.5" thickBot="1">
      <c r="A19" s="80"/>
      <c r="B19" s="63"/>
      <c r="C19" s="63"/>
      <c r="D19" s="63"/>
      <c r="E19" s="63"/>
      <c r="F19" s="63"/>
      <c r="G19" s="63"/>
      <c r="H19" s="63"/>
      <c r="I19" s="654"/>
    </row>
    <row r="20" spans="1:9" ht="24.75" customHeight="1" thickBot="1">
      <c r="A20" s="81" t="s">
        <v>42</v>
      </c>
      <c r="B20" s="668" t="s">
        <v>43</v>
      </c>
      <c r="C20" s="669"/>
      <c r="D20" s="670" t="s">
        <v>44</v>
      </c>
      <c r="E20" s="671"/>
      <c r="F20" s="82">
        <f>B18-F18</f>
        <v>0</v>
      </c>
      <c r="G20" s="63"/>
      <c r="H20" s="63"/>
      <c r="I20" s="654"/>
    </row>
    <row r="21" spans="1:9" ht="12.75">
      <c r="A21" s="81"/>
      <c r="B21" s="63"/>
      <c r="C21" s="63"/>
      <c r="D21" s="63"/>
      <c r="E21" s="63"/>
      <c r="F21" s="63"/>
      <c r="G21" s="63"/>
      <c r="H21" s="63"/>
      <c r="I21" s="654"/>
    </row>
    <row r="22" spans="1:9" ht="12.75">
      <c r="A22" s="672" t="s">
        <v>58</v>
      </c>
      <c r="B22" s="673"/>
      <c r="C22" s="673"/>
      <c r="D22" s="673"/>
      <c r="E22" s="673"/>
      <c r="F22" s="673"/>
      <c r="G22" s="63"/>
      <c r="H22" s="63"/>
      <c r="I22" s="654"/>
    </row>
    <row r="23" spans="1:9" ht="12.75">
      <c r="A23" s="674"/>
      <c r="B23" s="673"/>
      <c r="C23" s="673"/>
      <c r="D23" s="673"/>
      <c r="E23" s="673"/>
      <c r="F23" s="673"/>
      <c r="G23" s="63"/>
      <c r="H23" s="63"/>
      <c r="I23" s="654"/>
    </row>
    <row r="24" spans="1:9" ht="12.75">
      <c r="A24" s="675" t="s">
        <v>45</v>
      </c>
      <c r="B24" s="676"/>
      <c r="C24" s="676"/>
      <c r="D24" s="676"/>
      <c r="E24" s="676"/>
      <c r="F24" s="676"/>
      <c r="G24" s="63"/>
      <c r="H24" s="63"/>
      <c r="I24" s="654"/>
    </row>
    <row r="25" spans="1:9" ht="13.5" thickBot="1">
      <c r="A25" s="83"/>
      <c r="B25" s="65"/>
      <c r="C25" s="65"/>
      <c r="D25" s="65"/>
      <c r="E25" s="65"/>
      <c r="F25" s="65"/>
      <c r="G25" s="65"/>
      <c r="H25" s="65"/>
      <c r="I25" s="655"/>
    </row>
  </sheetData>
  <sheetProtection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  <mergeCell ref="A6:H6"/>
    <mergeCell ref="B20:C20"/>
    <mergeCell ref="D20:E20"/>
    <mergeCell ref="A22:F23"/>
    <mergeCell ref="A24:F24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C2:L36"/>
  <sheetViews>
    <sheetView zoomScalePageLayoutView="0" workbookViewId="0" topLeftCell="B1">
      <selection activeCell="H9" sqref="H9"/>
    </sheetView>
  </sheetViews>
  <sheetFormatPr defaultColWidth="9.140625" defaultRowHeight="12.75"/>
  <cols>
    <col min="3" max="3" width="23.28125" style="0" customWidth="1"/>
    <col min="4" max="5" width="20.28125" style="0" customWidth="1"/>
    <col min="6" max="6" width="26.57421875" style="0" customWidth="1"/>
    <col min="7" max="7" width="3.28125" style="0" customWidth="1"/>
    <col min="8" max="8" width="19.00390625" style="0" customWidth="1"/>
    <col min="9" max="9" width="20.00390625" style="0" customWidth="1"/>
    <col min="10" max="10" width="21.28125" style="0" customWidth="1"/>
    <col min="12" max="12" width="11.7109375" style="0" bestFit="1" customWidth="1"/>
  </cols>
  <sheetData>
    <row r="1" ht="13.5" thickBot="1"/>
    <row r="2" spans="3:4" ht="13.5" thickBot="1">
      <c r="C2" s="300" t="s">
        <v>131</v>
      </c>
      <c r="D2" s="301"/>
    </row>
    <row r="3" ht="13.5" thickBot="1"/>
    <row r="4" spans="3:6" ht="13.5" thickBot="1">
      <c r="C4" s="216"/>
      <c r="D4" s="218"/>
      <c r="E4" s="218"/>
      <c r="F4" s="218"/>
    </row>
    <row r="5" spans="3:9" ht="13.5" thickBot="1">
      <c r="C5" s="344" t="s">
        <v>103</v>
      </c>
      <c r="D5" s="344" t="s">
        <v>121</v>
      </c>
      <c r="E5" s="344" t="s">
        <v>122</v>
      </c>
      <c r="F5" s="344" t="s">
        <v>123</v>
      </c>
      <c r="H5" s="230" t="s">
        <v>127</v>
      </c>
      <c r="I5" s="230" t="s">
        <v>110</v>
      </c>
    </row>
    <row r="6" spans="3:9" ht="13.5" thickBot="1">
      <c r="C6" s="217"/>
      <c r="D6" s="219"/>
      <c r="E6" s="219"/>
      <c r="F6" s="219"/>
      <c r="H6" s="42"/>
      <c r="I6" s="42"/>
    </row>
    <row r="7" spans="3:9" ht="18.75" customHeight="1" thickBot="1">
      <c r="C7" s="221" t="s">
        <v>104</v>
      </c>
      <c r="D7" s="248">
        <v>16350</v>
      </c>
      <c r="E7" s="248">
        <v>16350</v>
      </c>
      <c r="F7" s="248">
        <v>16350</v>
      </c>
      <c r="H7" s="227">
        <v>16350</v>
      </c>
      <c r="I7" s="228"/>
    </row>
    <row r="8" spans="3:9" ht="23.25" customHeight="1" thickBot="1">
      <c r="C8" s="221" t="s">
        <v>105</v>
      </c>
      <c r="D8" s="248">
        <v>3731.07</v>
      </c>
      <c r="E8" s="248">
        <v>3731.07</v>
      </c>
      <c r="F8" s="248">
        <v>3731.07</v>
      </c>
      <c r="H8" s="228">
        <v>3731.07</v>
      </c>
      <c r="I8" s="228"/>
    </row>
    <row r="9" spans="3:9" ht="13.5" thickBot="1">
      <c r="C9" s="221" t="s">
        <v>106</v>
      </c>
      <c r="D9" s="248">
        <v>2389.37</v>
      </c>
      <c r="E9" s="248">
        <v>2389.37</v>
      </c>
      <c r="F9" s="248">
        <v>2389.37</v>
      </c>
      <c r="H9" s="228">
        <v>840</v>
      </c>
      <c r="I9" s="228">
        <f>F9-H9</f>
        <v>1549.37</v>
      </c>
    </row>
    <row r="10" spans="3:9" ht="13.5" thickBot="1">
      <c r="C10" s="221" t="s">
        <v>107</v>
      </c>
      <c r="D10" s="248">
        <v>0</v>
      </c>
      <c r="E10" s="248">
        <v>1650</v>
      </c>
      <c r="F10" s="248">
        <v>1650</v>
      </c>
      <c r="H10" s="228"/>
      <c r="I10" s="228">
        <v>1650</v>
      </c>
    </row>
    <row r="11" spans="3:9" ht="13.5" thickBot="1">
      <c r="C11" s="220"/>
      <c r="D11" s="249"/>
      <c r="E11" s="249"/>
      <c r="F11" s="249"/>
      <c r="H11" s="263"/>
      <c r="I11" s="263"/>
    </row>
    <row r="12" spans="3:10" ht="13.5" thickBot="1">
      <c r="C12" s="250" t="s">
        <v>108</v>
      </c>
      <c r="D12" s="251">
        <f>SUM(D7:D10)</f>
        <v>22470.44</v>
      </c>
      <c r="E12" s="251">
        <f>SUM(E7:E10)</f>
        <v>24120.44</v>
      </c>
      <c r="F12" s="251">
        <f>SUM(F7:F10)</f>
        <v>24120.44</v>
      </c>
      <c r="H12" s="269">
        <f>SUM(H7:H11)</f>
        <v>20921.07</v>
      </c>
      <c r="I12" s="266">
        <f>SUM(I7:I11)</f>
        <v>3199.37</v>
      </c>
      <c r="J12" s="215" t="s">
        <v>109</v>
      </c>
    </row>
    <row r="13" spans="3:11" ht="12.75">
      <c r="C13" s="220"/>
      <c r="D13" s="222"/>
      <c r="E13" s="225"/>
      <c r="F13" s="225"/>
      <c r="H13" s="264"/>
      <c r="I13" s="264"/>
      <c r="K13" s="215" t="s">
        <v>126</v>
      </c>
    </row>
    <row r="14" spans="3:12" ht="13.5" thickBot="1">
      <c r="C14" s="224"/>
      <c r="D14" s="223"/>
      <c r="E14" s="219"/>
      <c r="F14" s="219"/>
      <c r="H14" s="228">
        <f>SUM(D7:D8)+H9</f>
        <v>20921.07</v>
      </c>
      <c r="I14" s="228">
        <f>D9-H9</f>
        <v>1549.37</v>
      </c>
      <c r="J14" s="215" t="s">
        <v>111</v>
      </c>
      <c r="K14">
        <v>10</v>
      </c>
      <c r="L14" s="267">
        <f>H14/12*K14</f>
        <v>17434.225</v>
      </c>
    </row>
    <row r="15" spans="3:12" ht="13.5" thickBot="1">
      <c r="C15" s="692"/>
      <c r="D15" s="693"/>
      <c r="E15" s="693"/>
      <c r="F15" s="694"/>
      <c r="H15" s="228">
        <f>SUM(E7:E8)+H9</f>
        <v>20921.07</v>
      </c>
      <c r="I15" s="231">
        <f>SUM(E9:E10)-H9</f>
        <v>3199.37</v>
      </c>
      <c r="J15" s="215" t="s">
        <v>112</v>
      </c>
      <c r="K15">
        <v>10</v>
      </c>
      <c r="L15" s="267">
        <f>H15/12*K15</f>
        <v>17434.225</v>
      </c>
    </row>
    <row r="16" spans="3:12" ht="12.75" customHeight="1" thickBot="1">
      <c r="C16" s="252"/>
      <c r="D16" s="252"/>
      <c r="E16" s="253" t="s">
        <v>124</v>
      </c>
      <c r="F16" s="254">
        <f>SUM(D12:F12)</f>
        <v>70711.31999999999</v>
      </c>
      <c r="H16" s="228">
        <f>SUM(F7:F8)+H9</f>
        <v>20921.07</v>
      </c>
      <c r="I16" s="231">
        <f>SUM(F9:F10)-H9</f>
        <v>3199.37</v>
      </c>
      <c r="J16" s="215" t="s">
        <v>113</v>
      </c>
      <c r="K16">
        <v>10</v>
      </c>
      <c r="L16" s="267">
        <f>H16/12*K16</f>
        <v>17434.225</v>
      </c>
    </row>
    <row r="17" spans="3:10" ht="13.5" thickBot="1">
      <c r="C17" s="686"/>
      <c r="D17" s="687"/>
      <c r="E17" s="687"/>
      <c r="F17" s="688"/>
      <c r="H17" s="229">
        <f>SUM(H14:H16)</f>
        <v>62763.21</v>
      </c>
      <c r="I17" s="265">
        <f>SUM(I14:I16)</f>
        <v>7948.11</v>
      </c>
      <c r="J17" s="232" t="s">
        <v>114</v>
      </c>
    </row>
    <row r="18" spans="3:10" ht="13.5" thickBot="1">
      <c r="C18" s="689"/>
      <c r="D18" s="690"/>
      <c r="E18" s="690"/>
      <c r="F18" s="691"/>
      <c r="H18" s="226"/>
      <c r="I18" s="266">
        <f>SUM(H17:I17)</f>
        <v>70711.31999999999</v>
      </c>
      <c r="J18" s="232" t="s">
        <v>114</v>
      </c>
    </row>
    <row r="21" ht="13.5" thickBot="1"/>
    <row r="22" spans="3:6" ht="13.5" thickBot="1">
      <c r="C22" s="216"/>
      <c r="D22" s="218"/>
      <c r="E22" s="218"/>
      <c r="F22" s="218"/>
    </row>
    <row r="23" spans="3:9" ht="13.5" thickBot="1">
      <c r="C23" s="343" t="s">
        <v>115</v>
      </c>
      <c r="D23" s="343" t="s">
        <v>121</v>
      </c>
      <c r="E23" s="343" t="s">
        <v>122</v>
      </c>
      <c r="F23" s="343" t="s">
        <v>123</v>
      </c>
      <c r="H23" s="230" t="s">
        <v>127</v>
      </c>
      <c r="I23" s="230" t="s">
        <v>110</v>
      </c>
    </row>
    <row r="24" spans="3:9" ht="13.5" thickBot="1">
      <c r="C24" s="217"/>
      <c r="D24" s="219"/>
      <c r="E24" s="219"/>
      <c r="F24" s="219"/>
      <c r="H24" s="234"/>
      <c r="I24" s="234"/>
    </row>
    <row r="25" spans="3:9" ht="13.5" thickBot="1">
      <c r="C25" s="255" t="s">
        <v>104</v>
      </c>
      <c r="D25" s="256">
        <v>16350</v>
      </c>
      <c r="E25" s="256">
        <v>16350</v>
      </c>
      <c r="F25" s="256">
        <v>16350</v>
      </c>
      <c r="H25" s="227">
        <v>16350</v>
      </c>
      <c r="I25" s="228"/>
    </row>
    <row r="26" spans="3:9" ht="13.5" thickBot="1">
      <c r="C26" s="255" t="s">
        <v>105</v>
      </c>
      <c r="D26" s="256">
        <v>3731.07</v>
      </c>
      <c r="E26" s="256">
        <v>3731.07</v>
      </c>
      <c r="F26" s="256">
        <v>3731.07</v>
      </c>
      <c r="H26" s="228">
        <f>D26</f>
        <v>3731.07</v>
      </c>
      <c r="I26" s="228"/>
    </row>
    <row r="27" spans="3:9" ht="13.5" thickBot="1">
      <c r="C27" s="255" t="s">
        <v>116</v>
      </c>
      <c r="D27" s="256">
        <v>1614.69</v>
      </c>
      <c r="E27" s="256">
        <v>1614.69</v>
      </c>
      <c r="F27" s="256">
        <v>1614.69</v>
      </c>
      <c r="H27" s="228">
        <v>840</v>
      </c>
      <c r="I27" s="228">
        <f>F27-H27</f>
        <v>774.69</v>
      </c>
    </row>
    <row r="28" spans="3:9" ht="13.5" thickBot="1">
      <c r="C28" s="255" t="s">
        <v>107</v>
      </c>
      <c r="D28" s="256">
        <v>0</v>
      </c>
      <c r="E28" s="256">
        <v>1650</v>
      </c>
      <c r="F28" s="256">
        <v>1650</v>
      </c>
      <c r="H28" s="228"/>
      <c r="I28" s="228">
        <v>1650</v>
      </c>
    </row>
    <row r="29" spans="3:9" ht="13.5" thickBot="1">
      <c r="C29" s="257"/>
      <c r="D29" s="258"/>
      <c r="E29" s="258"/>
      <c r="F29" s="258"/>
      <c r="H29" s="263"/>
      <c r="I29" s="263"/>
    </row>
    <row r="30" spans="3:10" ht="13.5" thickBot="1">
      <c r="C30" s="261" t="s">
        <v>108</v>
      </c>
      <c r="D30" s="262">
        <f>SUM(D25:D28)</f>
        <v>21695.76</v>
      </c>
      <c r="E30" s="262">
        <f>SUM(E25:E28)</f>
        <v>23345.76</v>
      </c>
      <c r="F30" s="262">
        <f>SUM(F25:F28)</f>
        <v>23345.76</v>
      </c>
      <c r="H30" s="266">
        <f>SUM(H25:H28)</f>
        <v>20921.07</v>
      </c>
      <c r="I30" s="268">
        <f>SUM(I25:I28)</f>
        <v>2424.69</v>
      </c>
      <c r="J30" s="215" t="s">
        <v>109</v>
      </c>
    </row>
    <row r="31" spans="3:9" ht="13.5" thickBot="1">
      <c r="C31" s="255"/>
      <c r="D31" s="256"/>
      <c r="E31" s="256"/>
      <c r="F31" s="256"/>
      <c r="H31" s="264"/>
      <c r="I31" s="264"/>
    </row>
    <row r="32" spans="3:10" ht="13.5" thickBot="1">
      <c r="C32" s="695"/>
      <c r="D32" s="696"/>
      <c r="E32" s="696"/>
      <c r="F32" s="697"/>
      <c r="H32" s="228">
        <f>SUM(D25:D26)+H27</f>
        <v>20921.07</v>
      </c>
      <c r="I32" s="228">
        <f>D27-H27</f>
        <v>774.69</v>
      </c>
      <c r="J32" s="215" t="s">
        <v>111</v>
      </c>
    </row>
    <row r="33" spans="3:10" ht="12.75" customHeight="1" thickBot="1">
      <c r="C33" s="259"/>
      <c r="D33" s="259"/>
      <c r="E33" s="260" t="s">
        <v>125</v>
      </c>
      <c r="F33" s="260">
        <f>SUM(D30:F30)</f>
        <v>68387.28</v>
      </c>
      <c r="H33" s="228">
        <f>SUM(E25:E26)+H27</f>
        <v>20921.07</v>
      </c>
      <c r="I33" s="231">
        <f>SUM(E27:E28)-H27</f>
        <v>2424.69</v>
      </c>
      <c r="J33" s="215" t="s">
        <v>112</v>
      </c>
    </row>
    <row r="34" spans="3:10" ht="12.75">
      <c r="C34" s="686"/>
      <c r="D34" s="687"/>
      <c r="E34" s="687"/>
      <c r="F34" s="688"/>
      <c r="H34" s="228">
        <f>SUM(F25:F26)+H27</f>
        <v>20921.07</v>
      </c>
      <c r="I34" s="231">
        <f>SUM(F27:F28)-H27</f>
        <v>2424.69</v>
      </c>
      <c r="J34" s="215" t="s">
        <v>113</v>
      </c>
    </row>
    <row r="35" spans="3:10" ht="13.5" thickBot="1">
      <c r="C35" s="689"/>
      <c r="D35" s="690"/>
      <c r="E35" s="690"/>
      <c r="F35" s="691"/>
      <c r="H35" s="229">
        <f>SUM(H32:H34)</f>
        <v>62763.21</v>
      </c>
      <c r="I35" s="265">
        <f>SUM(I32:I34)</f>
        <v>5624.07</v>
      </c>
      <c r="J35" s="232" t="s">
        <v>114</v>
      </c>
    </row>
    <row r="36" spans="9:10" ht="13.5" thickBot="1">
      <c r="I36" s="271">
        <f>SUM(H35:I35)</f>
        <v>68387.28</v>
      </c>
      <c r="J36" s="232" t="s">
        <v>114</v>
      </c>
    </row>
  </sheetData>
  <sheetProtection password="88B1" sheet="1"/>
  <mergeCells count="6">
    <mergeCell ref="C34:F34"/>
    <mergeCell ref="C35:F35"/>
    <mergeCell ref="C15:F15"/>
    <mergeCell ref="C17:F17"/>
    <mergeCell ref="C18:F18"/>
    <mergeCell ref="C32:F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Administrator</cp:lastModifiedBy>
  <cp:lastPrinted>2016-02-05T09:10:37Z</cp:lastPrinted>
  <dcterms:created xsi:type="dcterms:W3CDTF">2006-02-27T13:33:59Z</dcterms:created>
  <dcterms:modified xsi:type="dcterms:W3CDTF">2021-11-05T13:38:20Z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