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giulia.rossignolo\Documents\Officina 2017-2020\ERC\ERC AdG 2020\"/>
    </mc:Choice>
  </mc:AlternateContent>
  <bookViews>
    <workbookView xWindow="0" yWindow="0" windowWidth="20490" windowHeight="7155"/>
  </bookViews>
  <sheets>
    <sheet name="LEGENDA" sheetId="27" r:id="rId1"/>
    <sheet name="H2020 ERC " sheetId="24" r:id="rId2"/>
    <sheet name="PART A - SUBMISSION" sheetId="23" r:id="rId3"/>
    <sheet name="Ammortamento " sheetId="26" r:id="rId4"/>
    <sheet name="Calculation  staff costs" sheetId="28" r:id="rId5"/>
  </sheets>
  <definedNames>
    <definedName name="_xlnm.Print_Area" localSheetId="4">'Calculation  staff costs'!$A$1:$U$92</definedName>
    <definedName name="_xlnm.Print_Area" localSheetId="1">'H2020 ERC '!$A$1:$K$74</definedName>
  </definedNames>
  <calcPr calcId="162913"/>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28" l="1"/>
  <c r="I20" i="28"/>
  <c r="H34" i="24"/>
  <c r="F8" i="26"/>
  <c r="C87" i="24"/>
  <c r="C86" i="24"/>
  <c r="C81" i="24"/>
  <c r="C80" i="24"/>
  <c r="C78" i="24" s="1"/>
  <c r="C84" i="24" l="1"/>
  <c r="Q43" i="28"/>
  <c r="K43" i="28"/>
  <c r="I36" i="28"/>
  <c r="R36" i="28" s="1"/>
  <c r="I37" i="28"/>
  <c r="T37" i="28" s="1"/>
  <c r="I38" i="28"/>
  <c r="L38" i="28" s="1"/>
  <c r="N36" i="28" l="1"/>
  <c r="L36" i="28"/>
  <c r="T36" i="28"/>
  <c r="N37" i="28"/>
  <c r="P38" i="28"/>
  <c r="R38" i="28"/>
  <c r="N38" i="28"/>
  <c r="L37" i="28"/>
  <c r="P37" i="28"/>
  <c r="R37" i="28"/>
  <c r="T38" i="28"/>
  <c r="P36" i="28"/>
  <c r="H26" i="24"/>
  <c r="H25" i="24"/>
  <c r="U36" i="28" l="1"/>
  <c r="U38" i="28"/>
  <c r="U37" i="28"/>
  <c r="H55" i="28"/>
  <c r="I55" i="28" s="1"/>
  <c r="L55" i="28" s="1"/>
  <c r="H33" i="28"/>
  <c r="I33" i="28" s="1"/>
  <c r="H34" i="28"/>
  <c r="I34" i="28" s="1"/>
  <c r="L34" i="28" s="1"/>
  <c r="I35" i="28"/>
  <c r="L35" i="28" s="1"/>
  <c r="I39" i="28"/>
  <c r="I40" i="28"/>
  <c r="L40" i="28" s="1"/>
  <c r="I42" i="28"/>
  <c r="M43" i="28"/>
  <c r="O43" i="28"/>
  <c r="S43" i="28"/>
  <c r="E84" i="28"/>
  <c r="D84" i="28"/>
  <c r="C84" i="28"/>
  <c r="E83" i="28"/>
  <c r="D83" i="28"/>
  <c r="C83" i="28"/>
  <c r="E82" i="28"/>
  <c r="D82" i="28"/>
  <c r="C82" i="28"/>
  <c r="E81" i="28"/>
  <c r="D81" i="28"/>
  <c r="C81" i="28"/>
  <c r="E80" i="28"/>
  <c r="D80" i="28"/>
  <c r="C80" i="28"/>
  <c r="E79" i="28"/>
  <c r="D79" i="28"/>
  <c r="C79" i="28"/>
  <c r="E78" i="28"/>
  <c r="D78" i="28"/>
  <c r="C78" i="28"/>
  <c r="E77" i="28"/>
  <c r="D77" i="28"/>
  <c r="C77" i="28"/>
  <c r="E76" i="28"/>
  <c r="D76" i="28"/>
  <c r="C76" i="28"/>
  <c r="E75" i="28"/>
  <c r="D75" i="28"/>
  <c r="C75" i="28"/>
  <c r="E74" i="28"/>
  <c r="D74" i="28"/>
  <c r="C74" i="28"/>
  <c r="E73" i="28"/>
  <c r="D73" i="28"/>
  <c r="C73" i="28"/>
  <c r="E72" i="28"/>
  <c r="D72" i="28"/>
  <c r="C72" i="28"/>
  <c r="S57" i="28"/>
  <c r="Q57" i="28"/>
  <c r="O57" i="28"/>
  <c r="M57" i="28"/>
  <c r="K57" i="28"/>
  <c r="H56" i="28"/>
  <c r="I56" i="28" s="1"/>
  <c r="S54" i="28"/>
  <c r="Q54" i="28"/>
  <c r="O54" i="28"/>
  <c r="M54" i="28"/>
  <c r="K54" i="28"/>
  <c r="H53" i="28"/>
  <c r="I53" i="28" s="1"/>
  <c r="H52" i="28"/>
  <c r="I52" i="28" s="1"/>
  <c r="H51" i="28"/>
  <c r="I51" i="28" s="1"/>
  <c r="H50" i="28"/>
  <c r="S49" i="28"/>
  <c r="Q49" i="28"/>
  <c r="O49" i="28"/>
  <c r="M49" i="28"/>
  <c r="K49" i="28"/>
  <c r="I48" i="28"/>
  <c r="R48" i="28" s="1"/>
  <c r="I47" i="28"/>
  <c r="R47" i="28" s="1"/>
  <c r="I46" i="28"/>
  <c r="R46" i="28" s="1"/>
  <c r="I45" i="28"/>
  <c r="P45" i="28" s="1"/>
  <c r="I44" i="28"/>
  <c r="T44" i="28" s="1"/>
  <c r="H31" i="28"/>
  <c r="I31" i="28" s="1"/>
  <c r="S22" i="28"/>
  <c r="S24" i="28" s="1"/>
  <c r="Q22" i="28"/>
  <c r="Q24" i="28" s="1"/>
  <c r="O22" i="28"/>
  <c r="O24" i="28" s="1"/>
  <c r="M22" i="28"/>
  <c r="M24" i="28" s="1"/>
  <c r="K22" i="28"/>
  <c r="K24" i="28" s="1"/>
  <c r="H21" i="28"/>
  <c r="I21" i="28" s="1"/>
  <c r="T20" i="28"/>
  <c r="N19" i="28"/>
  <c r="H18" i="28"/>
  <c r="I18" i="28" s="1"/>
  <c r="H17" i="28"/>
  <c r="H16" i="28"/>
  <c r="I16" i="28" s="1"/>
  <c r="H15" i="28"/>
  <c r="I15" i="28" s="1"/>
  <c r="H14" i="28"/>
  <c r="H13" i="28"/>
  <c r="I13" i="28" s="1"/>
  <c r="R13" i="28" s="1"/>
  <c r="H12" i="28"/>
  <c r="I12" i="28" s="1"/>
  <c r="H10" i="28"/>
  <c r="I10" i="28" s="1"/>
  <c r="J5" i="24"/>
  <c r="K5" i="24" s="1"/>
  <c r="F14" i="26"/>
  <c r="F9" i="26"/>
  <c r="F15" i="26"/>
  <c r="F16" i="26"/>
  <c r="F11" i="26"/>
  <c r="H39" i="24"/>
  <c r="H40" i="24"/>
  <c r="H36" i="24"/>
  <c r="H60" i="24"/>
  <c r="F10" i="26"/>
  <c r="F13" i="26"/>
  <c r="H41" i="24"/>
  <c r="B18" i="26"/>
  <c r="H59" i="24"/>
  <c r="H57" i="24"/>
  <c r="H56" i="24"/>
  <c r="H47" i="24"/>
  <c r="H46" i="24"/>
  <c r="H45" i="24"/>
  <c r="H42" i="24"/>
  <c r="H38" i="24"/>
  <c r="H37" i="24"/>
  <c r="H35" i="24"/>
  <c r="H31" i="24"/>
  <c r="H24" i="24"/>
  <c r="I24" i="24" s="1"/>
  <c r="H21" i="24"/>
  <c r="H20" i="24"/>
  <c r="H19" i="24"/>
  <c r="H18" i="24"/>
  <c r="T48" i="28"/>
  <c r="H13" i="24"/>
  <c r="P55" i="28"/>
  <c r="N20" i="28"/>
  <c r="R20" i="28"/>
  <c r="L20" i="28"/>
  <c r="P20" i="28"/>
  <c r="L19" i="28"/>
  <c r="L46" i="28"/>
  <c r="F12" i="26" l="1"/>
  <c r="I17" i="28"/>
  <c r="N17" i="28" s="1"/>
  <c r="P48" i="28"/>
  <c r="I56" i="24"/>
  <c r="F17" i="23" s="1"/>
  <c r="I14" i="28"/>
  <c r="L14" i="28" s="1"/>
  <c r="F72" i="28"/>
  <c r="G72" i="28" s="1"/>
  <c r="I59" i="24"/>
  <c r="K56" i="24"/>
  <c r="J56" i="24"/>
  <c r="N45" i="28"/>
  <c r="F74" i="28"/>
  <c r="I38" i="24"/>
  <c r="I34" i="24"/>
  <c r="I37" i="24"/>
  <c r="F12" i="23" s="1"/>
  <c r="F17" i="26"/>
  <c r="C30" i="24" s="1"/>
  <c r="H30" i="24" s="1"/>
  <c r="N13" i="28"/>
  <c r="P46" i="28"/>
  <c r="R45" i="28"/>
  <c r="F83" i="28"/>
  <c r="G83" i="28" s="1"/>
  <c r="L45" i="28"/>
  <c r="Q59" i="28"/>
  <c r="Q63" i="28" s="1"/>
  <c r="T45" i="28"/>
  <c r="T47" i="28"/>
  <c r="F73" i="28"/>
  <c r="G73" i="28" s="1"/>
  <c r="L33" i="28"/>
  <c r="N33" i="28"/>
  <c r="P44" i="28"/>
  <c r="H54" i="28"/>
  <c r="S59" i="28"/>
  <c r="S63" i="28" s="1"/>
  <c r="N47" i="28"/>
  <c r="F77" i="28"/>
  <c r="D86" i="28"/>
  <c r="T39" i="28"/>
  <c r="R39" i="28"/>
  <c r="P39" i="28"/>
  <c r="O59" i="28"/>
  <c r="O63" i="28" s="1"/>
  <c r="F82" i="28"/>
  <c r="G82" i="28" s="1"/>
  <c r="E86" i="28"/>
  <c r="I50" i="28"/>
  <c r="F78" i="28"/>
  <c r="N46" i="28"/>
  <c r="P47" i="28"/>
  <c r="T46" i="28"/>
  <c r="L48" i="28"/>
  <c r="L47" i="28"/>
  <c r="U20" i="28"/>
  <c r="T35" i="28"/>
  <c r="R35" i="28"/>
  <c r="P12" i="28"/>
  <c r="N12" i="28"/>
  <c r="L12" i="28"/>
  <c r="F81" i="28"/>
  <c r="G81" i="28" s="1"/>
  <c r="F18" i="26"/>
  <c r="F20" i="26" s="1"/>
  <c r="C69" i="24" s="1"/>
  <c r="F76" i="28"/>
  <c r="F84" i="28"/>
  <c r="G84" i="28" s="1"/>
  <c r="F75" i="28"/>
  <c r="F79" i="28"/>
  <c r="G79" i="28" s="1"/>
  <c r="L18" i="28"/>
  <c r="N18" i="28"/>
  <c r="P18" i="28"/>
  <c r="R18" i="28"/>
  <c r="T18" i="28"/>
  <c r="P15" i="28"/>
  <c r="N15" i="28"/>
  <c r="R15" i="28"/>
  <c r="L15" i="28"/>
  <c r="T15" i="28"/>
  <c r="P16" i="28"/>
  <c r="L16" i="28"/>
  <c r="N16" i="28"/>
  <c r="R16" i="28"/>
  <c r="T16" i="28"/>
  <c r="R31" i="28"/>
  <c r="T31" i="28"/>
  <c r="L31" i="28"/>
  <c r="N31" i="28"/>
  <c r="P31" i="28"/>
  <c r="P51" i="28"/>
  <c r="N51" i="28"/>
  <c r="L51" i="28"/>
  <c r="R51" i="28"/>
  <c r="T51" i="28"/>
  <c r="R56" i="28"/>
  <c r="T56" i="28"/>
  <c r="N56" i="28"/>
  <c r="P56" i="28"/>
  <c r="P57" i="28" s="1"/>
  <c r="E17" i="24" s="1"/>
  <c r="L56" i="28"/>
  <c r="L57" i="28" s="1"/>
  <c r="C17" i="24" s="1"/>
  <c r="R40" i="28"/>
  <c r="T40" i="28"/>
  <c r="N40" i="28"/>
  <c r="P40" i="28"/>
  <c r="R33" i="28"/>
  <c r="T33" i="28"/>
  <c r="P33" i="28"/>
  <c r="R21" i="28"/>
  <c r="N21" i="28"/>
  <c r="T21" i="28"/>
  <c r="L21" i="28"/>
  <c r="P21" i="28"/>
  <c r="T53" i="28"/>
  <c r="P53" i="28"/>
  <c r="R53" i="28"/>
  <c r="L53" i="28"/>
  <c r="N53" i="28"/>
  <c r="N10" i="28"/>
  <c r="D11" i="24" s="1"/>
  <c r="L10" i="28"/>
  <c r="R10" i="28"/>
  <c r="F11" i="24" s="1"/>
  <c r="P10" i="28"/>
  <c r="E11" i="24" s="1"/>
  <c r="T10" i="28"/>
  <c r="G11" i="24" s="1"/>
  <c r="N48" i="28"/>
  <c r="N44" i="28"/>
  <c r="T19" i="28"/>
  <c r="T12" i="28"/>
  <c r="P14" i="28"/>
  <c r="F11" i="23"/>
  <c r="M59" i="28"/>
  <c r="M63" i="28" s="1"/>
  <c r="H57" i="28"/>
  <c r="R19" i="28"/>
  <c r="L44" i="28"/>
  <c r="R12" i="28"/>
  <c r="P19" i="28"/>
  <c r="R14" i="28"/>
  <c r="R44" i="28"/>
  <c r="I45" i="24"/>
  <c r="J45" i="24" s="1"/>
  <c r="F80" i="28"/>
  <c r="G80" i="28" s="1"/>
  <c r="P35" i="28"/>
  <c r="N35" i="28"/>
  <c r="K59" i="28"/>
  <c r="K63" i="28" s="1"/>
  <c r="T17" i="28"/>
  <c r="R52" i="28"/>
  <c r="N52" i="28"/>
  <c r="P52" i="28"/>
  <c r="T52" i="28"/>
  <c r="L52" i="28"/>
  <c r="F9" i="23"/>
  <c r="J24" i="24"/>
  <c r="R42" i="28"/>
  <c r="T42" i="28"/>
  <c r="L42" i="28"/>
  <c r="N42" i="28"/>
  <c r="P42" i="28"/>
  <c r="R34" i="28"/>
  <c r="T34" i="28"/>
  <c r="N34" i="28"/>
  <c r="P34" i="28"/>
  <c r="T13" i="28"/>
  <c r="L13" i="28"/>
  <c r="P13" i="28"/>
  <c r="N39" i="28"/>
  <c r="L39" i="28"/>
  <c r="N55" i="28"/>
  <c r="T55" i="28"/>
  <c r="R55" i="28"/>
  <c r="C29" i="24"/>
  <c r="H29" i="24" s="1"/>
  <c r="L17" i="28" l="1"/>
  <c r="T14" i="28"/>
  <c r="R17" i="28"/>
  <c r="P17" i="28"/>
  <c r="U17" i="28" s="1"/>
  <c r="N14" i="28"/>
  <c r="F18" i="23"/>
  <c r="K59" i="24"/>
  <c r="J59" i="24"/>
  <c r="N57" i="28"/>
  <c r="D17" i="24" s="1"/>
  <c r="U46" i="28"/>
  <c r="H76" i="28" s="1"/>
  <c r="P49" i="28"/>
  <c r="E15" i="24" s="1"/>
  <c r="U45" i="28"/>
  <c r="H75" i="28" s="1"/>
  <c r="I75" i="28" s="1"/>
  <c r="J34" i="24"/>
  <c r="I29" i="24"/>
  <c r="J29" i="24" s="1"/>
  <c r="K24" i="24" s="1"/>
  <c r="T49" i="28"/>
  <c r="G15" i="24" s="1"/>
  <c r="R49" i="28"/>
  <c r="F15" i="24" s="1"/>
  <c r="U47" i="28"/>
  <c r="H77" i="28" s="1"/>
  <c r="I77" i="28" s="1"/>
  <c r="T57" i="28"/>
  <c r="G17" i="24" s="1"/>
  <c r="U51" i="28"/>
  <c r="H80" i="28" s="1"/>
  <c r="I80" i="28" s="1"/>
  <c r="L50" i="28"/>
  <c r="L54" i="28" s="1"/>
  <c r="C16" i="24" s="1"/>
  <c r="R50" i="28"/>
  <c r="R54" i="28" s="1"/>
  <c r="F16" i="24" s="1"/>
  <c r="P50" i="28"/>
  <c r="P54" i="28" s="1"/>
  <c r="E16" i="24" s="1"/>
  <c r="T50" i="28"/>
  <c r="T54" i="28" s="1"/>
  <c r="G16" i="24" s="1"/>
  <c r="N50" i="28"/>
  <c r="N54" i="28" s="1"/>
  <c r="D16" i="24" s="1"/>
  <c r="U48" i="28"/>
  <c r="H78" i="28" s="1"/>
  <c r="I78" i="28" s="1"/>
  <c r="L49" i="28"/>
  <c r="C15" i="24" s="1"/>
  <c r="U14" i="28"/>
  <c r="U16" i="28"/>
  <c r="U19" i="28"/>
  <c r="U35" i="28"/>
  <c r="P22" i="28"/>
  <c r="E12" i="24" s="1"/>
  <c r="U63" i="28"/>
  <c r="I76" i="28"/>
  <c r="U56" i="28"/>
  <c r="H84" i="28" s="1"/>
  <c r="I84" i="28" s="1"/>
  <c r="R22" i="28"/>
  <c r="F12" i="24" s="1"/>
  <c r="N22" i="28"/>
  <c r="D12" i="24" s="1"/>
  <c r="U12" i="28"/>
  <c r="U53" i="28"/>
  <c r="H82" i="28" s="1"/>
  <c r="I82" i="28" s="1"/>
  <c r="U40" i="28"/>
  <c r="U44" i="28"/>
  <c r="H74" i="28" s="1"/>
  <c r="I74" i="28" s="1"/>
  <c r="U15" i="28"/>
  <c r="F13" i="23"/>
  <c r="N49" i="28"/>
  <c r="D15" i="24" s="1"/>
  <c r="U10" i="28"/>
  <c r="C11" i="24"/>
  <c r="H11" i="24" s="1"/>
  <c r="F3" i="23" s="1"/>
  <c r="U21" i="28"/>
  <c r="U33" i="28"/>
  <c r="H72" i="28" s="1"/>
  <c r="I72" i="28" s="1"/>
  <c r="U31" i="28"/>
  <c r="R57" i="28"/>
  <c r="F17" i="24" s="1"/>
  <c r="F86" i="28"/>
  <c r="U18" i="28"/>
  <c r="U52" i="28"/>
  <c r="H81" i="28" s="1"/>
  <c r="I81" i="28" s="1"/>
  <c r="F10" i="23"/>
  <c r="U39" i="28"/>
  <c r="U13" i="28"/>
  <c r="L22" i="28"/>
  <c r="U34" i="28"/>
  <c r="G86" i="28"/>
  <c r="C68" i="24" s="1"/>
  <c r="T22" i="28"/>
  <c r="G12" i="24" s="1"/>
  <c r="U55" i="28"/>
  <c r="U42" i="28"/>
  <c r="H73" i="28" s="1"/>
  <c r="I73" i="28" s="1"/>
  <c r="F14" i="23" l="1"/>
  <c r="H17" i="24"/>
  <c r="U50" i="28"/>
  <c r="H79" i="28" s="1"/>
  <c r="I79" i="28" s="1"/>
  <c r="H15" i="24"/>
  <c r="F6" i="23" s="1"/>
  <c r="U49" i="28"/>
  <c r="H16" i="24"/>
  <c r="H83" i="28"/>
  <c r="I83" i="28" s="1"/>
  <c r="U57" i="28"/>
  <c r="C12" i="24"/>
  <c r="U22" i="28"/>
  <c r="U24" i="28" s="1"/>
  <c r="U54" i="28" l="1"/>
  <c r="I16" i="24"/>
  <c r="F7" i="23" s="1"/>
  <c r="I86" i="28"/>
  <c r="C70" i="24" s="1"/>
  <c r="H86" i="28"/>
  <c r="H12" i="24"/>
  <c r="F4" i="23" l="1"/>
  <c r="I11" i="24"/>
  <c r="H43" i="28" l="1"/>
  <c r="I41" i="28"/>
  <c r="L41" i="28" s="1"/>
  <c r="L43" i="28" s="1"/>
  <c r="C14" i="24" s="1"/>
  <c r="C50" i="24" s="1"/>
  <c r="C53" i="24" l="1"/>
  <c r="C64" i="24" s="1"/>
  <c r="T41" i="28"/>
  <c r="T43" i="28" s="1"/>
  <c r="G14" i="24" s="1"/>
  <c r="G50" i="24" s="1"/>
  <c r="R41" i="28"/>
  <c r="R43" i="28" s="1"/>
  <c r="F14" i="24" s="1"/>
  <c r="F50" i="24" s="1"/>
  <c r="P41" i="28"/>
  <c r="P43" i="28" s="1"/>
  <c r="E14" i="24" s="1"/>
  <c r="E50" i="24" s="1"/>
  <c r="N41" i="28"/>
  <c r="G53" i="24" l="1"/>
  <c r="G64" i="24" s="1"/>
  <c r="F53" i="24"/>
  <c r="F64" i="24" s="1"/>
  <c r="E53" i="24"/>
  <c r="E64" i="24" s="1"/>
  <c r="U41" i="28"/>
  <c r="U43" i="28" s="1"/>
  <c r="N43" i="28"/>
  <c r="D14" i="24" s="1"/>
  <c r="D50" i="24" l="1"/>
  <c r="H14" i="24"/>
  <c r="C67" i="24" s="1"/>
  <c r="U59" i="28"/>
  <c r="U61" i="28"/>
  <c r="U65" i="28" s="1"/>
  <c r="D53" i="24" l="1"/>
  <c r="D64" i="24" s="1"/>
  <c r="F5" i="23"/>
  <c r="F8" i="23" s="1"/>
  <c r="F15" i="23" s="1"/>
  <c r="F16" i="23" s="1"/>
  <c r="F19" i="23" s="1"/>
  <c r="F20" i="23" s="1"/>
  <c r="H20" i="23" s="1"/>
  <c r="I13" i="24"/>
  <c r="H50" i="24"/>
  <c r="H53" i="24" l="1"/>
  <c r="H64" i="24" s="1"/>
  <c r="J11" i="24"/>
  <c r="I50" i="24"/>
  <c r="I53" i="24" l="1"/>
  <c r="I64" i="24" s="1"/>
  <c r="K11" i="24"/>
  <c r="K50" i="24" s="1"/>
  <c r="J50" i="24"/>
  <c r="K64" i="24" l="1"/>
  <c r="C72" i="24" s="1"/>
  <c r="J64" i="24"/>
  <c r="K53" i="24"/>
  <c r="J53" i="24"/>
  <c r="C66" i="24" l="1"/>
  <c r="C73" i="24" s="1"/>
  <c r="M64" i="24"/>
</calcChain>
</file>

<file path=xl/comments1.xml><?xml version="1.0" encoding="utf-8"?>
<comments xmlns="http://schemas.openxmlformats.org/spreadsheetml/2006/main">
  <authors>
    <author>Bruno Zampaglione</author>
  </authors>
  <commentList>
    <comment ref="C7" authorId="0" shapeId="0">
      <text>
        <r>
          <rPr>
            <sz val="9"/>
            <color indexed="81"/>
            <rFont val="Tahoma"/>
            <family val="2"/>
          </rPr>
          <t xml:space="preserve">ATTREZZATURE INFORMATICHE = 36 MESI ATTREZZATURE   SCIENTIFICHE = 60 MESI   
</t>
        </r>
      </text>
    </comment>
  </commentList>
</comments>
</file>

<file path=xl/comments2.xml><?xml version="1.0" encoding="utf-8"?>
<comments xmlns="http://schemas.openxmlformats.org/spreadsheetml/2006/main">
  <authors>
    <author>Bruno Zampaglione</author>
    <author>ZAMPAGLIONE BRUNO</author>
  </authors>
  <commentList>
    <comment ref="J8" authorId="0" shapeId="0">
      <text>
        <r>
          <rPr>
            <sz val="7"/>
            <color rgb="FF000000"/>
            <rFont val="Tahoma"/>
            <family val="2"/>
          </rPr>
          <t>i</t>
        </r>
        <r>
          <rPr>
            <sz val="8"/>
            <color rgb="FF000000"/>
            <rFont val="Tahoma"/>
            <family val="2"/>
          </rPr>
          <t xml:space="preserve"> mesi inseriti sono 12 ma possono essere cambiati a seconda della  durata del contratto.                                                                      Per es.   6 mesi per una persona  al  50%  </t>
        </r>
      </text>
    </comment>
    <comment ref="J29" authorId="0" shapeId="0">
      <text>
        <r>
          <rPr>
            <sz val="8"/>
            <color rgb="FF000000"/>
            <rFont val="Tahoma"/>
            <family val="2"/>
          </rPr>
          <t xml:space="preserve">i mesi inseriti sono 12 ma possono essere cambiati a seconda della  durata del contratto.                                                            Per es.   6 mesi per una persona al  50%  </t>
        </r>
        <r>
          <rPr>
            <sz val="7"/>
            <color rgb="FF000000"/>
            <rFont val="Tahoma"/>
            <family val="2"/>
          </rPr>
          <t xml:space="preserve">
</t>
        </r>
      </text>
    </comment>
    <comment ref="C33" authorId="1" shapeId="0">
      <text>
        <r>
          <rPr>
            <u/>
            <sz val="9"/>
            <color indexed="81"/>
            <rFont val="Tahoma"/>
            <family val="2"/>
          </rPr>
          <t>RTD A</t>
        </r>
        <r>
          <rPr>
            <sz val="9"/>
            <color indexed="81"/>
            <rFont val="Tahoma"/>
            <family val="2"/>
          </rPr>
          <t xml:space="preserve">, di norma, bisogna considerare max  9 mesi su 12
</t>
        </r>
      </text>
    </comment>
    <comment ref="F44" authorId="1" shapeId="0">
      <text>
        <r>
          <rPr>
            <sz val="8"/>
            <color indexed="81"/>
            <rFont val="Tahoma"/>
            <family val="2"/>
          </rPr>
          <t>Considerre solo le quote del     costo relativo alle voci salariali</t>
        </r>
        <r>
          <rPr>
            <sz val="9"/>
            <color indexed="81"/>
            <rFont val="Tahoma"/>
            <family val="2"/>
          </rPr>
          <t xml:space="preserve">
</t>
        </r>
      </text>
    </comment>
  </commentList>
</comments>
</file>

<file path=xl/sharedStrings.xml><?xml version="1.0" encoding="utf-8"?>
<sst xmlns="http://schemas.openxmlformats.org/spreadsheetml/2006/main" count="327" uniqueCount="223">
  <si>
    <t>Reagenti chimici</t>
  </si>
  <si>
    <t>Differenza</t>
  </si>
  <si>
    <t>Totale voce</t>
  </si>
  <si>
    <r>
      <t>Spese da sostenere realmente</t>
    </r>
    <r>
      <rPr>
        <sz val="10"/>
        <color indexed="10"/>
        <rFont val="Arial"/>
        <family val="2"/>
      </rPr>
      <t xml:space="preserve"> in rosso</t>
    </r>
  </si>
  <si>
    <t>Spese a carico CE</t>
  </si>
  <si>
    <t>Irap</t>
  </si>
  <si>
    <t>Compilare solo le caselle in GIALLO</t>
  </si>
  <si>
    <r>
      <t>FLAT RATE</t>
    </r>
    <r>
      <rPr>
        <sz val="10"/>
        <rFont val="Arial"/>
        <family val="2"/>
      </rPr>
      <t xml:space="preserve"> (Cancelleria, manutenzioni, gas, elettricità, …)</t>
    </r>
  </si>
  <si>
    <t>Ammortamenti (quota NON esponibile)</t>
  </si>
  <si>
    <t>Tot. Periodi</t>
  </si>
  <si>
    <r>
      <rPr>
        <b/>
        <sz val="10"/>
        <color indexed="10"/>
        <rFont val="Arial"/>
        <family val="2"/>
      </rPr>
      <t xml:space="preserve">A </t>
    </r>
    <r>
      <rPr>
        <sz val="10"/>
        <rFont val="Arial"/>
        <family val="2"/>
      </rPr>
      <t>DIRECT PERSONNEL COSTS</t>
    </r>
  </si>
  <si>
    <r>
      <rPr>
        <b/>
        <sz val="10"/>
        <color indexed="10"/>
        <rFont val="Arial"/>
        <family val="2"/>
      </rPr>
      <t>D</t>
    </r>
    <r>
      <rPr>
        <sz val="10"/>
        <rFont val="Arial"/>
        <family val="2"/>
      </rPr>
      <t xml:space="preserve"> OTHER DIRECT COSTS</t>
    </r>
  </si>
  <si>
    <t xml:space="preserve">Reagenti </t>
  </si>
  <si>
    <t>//</t>
  </si>
  <si>
    <t>Pubblicazioni</t>
  </si>
  <si>
    <t>Audit</t>
  </si>
  <si>
    <t>TOTAL</t>
  </si>
  <si>
    <t>DIRECT COSTS</t>
  </si>
  <si>
    <t>Totale s/voce</t>
  </si>
  <si>
    <t>TOTALE</t>
  </si>
  <si>
    <t>TOTAL ESTIMATED BUDGET</t>
  </si>
  <si>
    <t>Requested EU</t>
  </si>
  <si>
    <t>Maximum EU</t>
  </si>
  <si>
    <t>D1 - TRAVEL</t>
  </si>
  <si>
    <t>D2 - EQUIPMENT</t>
  </si>
  <si>
    <t>D4 - Costs of large research infrastructure</t>
  </si>
  <si>
    <r>
      <rPr>
        <b/>
        <sz val="10"/>
        <color indexed="10"/>
        <rFont val="Arial"/>
        <family val="2"/>
      </rPr>
      <t>E</t>
    </r>
    <r>
      <rPr>
        <sz val="10"/>
        <rFont val="Arial"/>
        <family val="2"/>
      </rPr>
      <t xml:space="preserve"> Indirect Costs (25%)</t>
    </r>
  </si>
  <si>
    <r>
      <t xml:space="preserve">importo totale relativo all'attivazione di </t>
    </r>
    <r>
      <rPr>
        <b/>
        <u val="singleAccounting"/>
        <sz val="11"/>
        <rFont val="Arial"/>
        <family val="2"/>
      </rPr>
      <t>Co.Co.Co.,</t>
    </r>
    <r>
      <rPr>
        <sz val="11"/>
        <rFont val="Arial"/>
        <family val="2"/>
      </rPr>
      <t xml:space="preserve"> delle assunzioni ex </t>
    </r>
    <r>
      <rPr>
        <b/>
        <sz val="11"/>
        <rFont val="Arial"/>
        <family val="2"/>
      </rPr>
      <t xml:space="preserve"> CCNL</t>
    </r>
    <r>
      <rPr>
        <sz val="11"/>
        <rFont val="Arial"/>
        <family val="2"/>
      </rPr>
      <t xml:space="preserve"> e </t>
    </r>
    <r>
      <rPr>
        <b/>
        <sz val="11"/>
        <rFont val="Arial"/>
        <family val="2"/>
      </rPr>
      <t>RTD</t>
    </r>
  </si>
  <si>
    <t xml:space="preserve">Titolo del progetto - </t>
  </si>
  <si>
    <t>D3 - OTHER GOODS AND SERVICES (consum., publications, ..)</t>
  </si>
  <si>
    <t>Cost  category</t>
  </si>
  <si>
    <t>Total in Euro</t>
  </si>
  <si>
    <t>Personel</t>
  </si>
  <si>
    <t>Senior Staff</t>
  </si>
  <si>
    <t>Postdocs</t>
  </si>
  <si>
    <t>Students</t>
  </si>
  <si>
    <t>Other</t>
  </si>
  <si>
    <t>i.  Total Direct Costs for Personel</t>
  </si>
  <si>
    <t>Travel</t>
  </si>
  <si>
    <t>Equipment</t>
  </si>
  <si>
    <t>Other  goods and services</t>
  </si>
  <si>
    <t>Consumables</t>
  </si>
  <si>
    <t>Pubblications (including Open Acces fees) , etc..</t>
  </si>
  <si>
    <t xml:space="preserve">Other ( please specificy) </t>
  </si>
  <si>
    <t xml:space="preserve">ii.  Total  Other  Direct Costs </t>
  </si>
  <si>
    <r>
      <rPr>
        <b/>
        <sz val="12"/>
        <rFont val="Antique Olive Bold"/>
        <family val="2"/>
      </rPr>
      <t>A- Total Direct  Costs  (i + ii)</t>
    </r>
    <r>
      <rPr>
        <sz val="12"/>
        <rFont val="Antique Olive Bold"/>
        <family val="2"/>
      </rPr>
      <t xml:space="preserve"> </t>
    </r>
  </si>
  <si>
    <r>
      <t xml:space="preserve">C1 - Subcontracting Costs </t>
    </r>
    <r>
      <rPr>
        <sz val="12"/>
        <rFont val="Antique Olive"/>
        <family val="2"/>
      </rPr>
      <t xml:space="preserve"> (no Overheads)</t>
    </r>
  </si>
  <si>
    <t xml:space="preserve">Resp Scientif. - </t>
  </si>
  <si>
    <t xml:space="preserve">Acronimo - </t>
  </si>
  <si>
    <t>project duration  max  5 anni</t>
  </si>
  <si>
    <t>PERSONNEL IN STAFF</t>
  </si>
  <si>
    <t>eligible cost</t>
  </si>
  <si>
    <t>actual</t>
  </si>
  <si>
    <t>compilare  solo i campi in giallo</t>
  </si>
  <si>
    <t>Cost/year</t>
  </si>
  <si>
    <t>IRAP</t>
  </si>
  <si>
    <t>Net  value</t>
  </si>
  <si>
    <t>Effort month        1 °year</t>
  </si>
  <si>
    <t>Total costs    1 °year</t>
  </si>
  <si>
    <t>Effort month        2 °year</t>
  </si>
  <si>
    <t>Total costs    2 °year</t>
  </si>
  <si>
    <t>Effort month        3 °year</t>
  </si>
  <si>
    <t>Total costs    3 °year</t>
  </si>
  <si>
    <t>Effort month        4 °year</t>
  </si>
  <si>
    <t>Total costs    4 °year</t>
  </si>
  <si>
    <t>Effort month        5 °year</t>
  </si>
  <si>
    <t>Total costs   5 °year</t>
  </si>
  <si>
    <t>Total costs</t>
  </si>
  <si>
    <t>Personnel involded</t>
  </si>
  <si>
    <t>Nominativo</t>
  </si>
  <si>
    <t>Ente   società</t>
  </si>
  <si>
    <t>UNIMI</t>
  </si>
  <si>
    <t>Finanziatore</t>
  </si>
  <si>
    <t xml:space="preserve">Responsabile Scientifico </t>
  </si>
  <si>
    <t>cliccare solo sulle caselle evidenziate in giallo</t>
  </si>
  <si>
    <t>Acronimo/Titolo Progetto</t>
  </si>
  <si>
    <t xml:space="preserve">  Partner  - UNIMI</t>
  </si>
  <si>
    <t>DURATA   MESI PROGETTO :  ____</t>
  </si>
  <si>
    <t xml:space="preserve">Calcolo costi di ammortamento per ATTREZZATURE, STRUMENTAZIONI </t>
  </si>
  <si>
    <t xml:space="preserve">DESCRIZIONE ATTREZZATURE </t>
  </si>
  <si>
    <t>COSTO TOTALE</t>
  </si>
  <si>
    <t xml:space="preserve">MESI DI UTILIZZO NEL PROGETTO   </t>
  </si>
  <si>
    <t>TOTALE AMMORTAMENTO AMMISSIBILE</t>
  </si>
  <si>
    <t>Totale</t>
  </si>
  <si>
    <t xml:space="preserve">N.B.: </t>
  </si>
  <si>
    <t>ATTENZIONE</t>
  </si>
  <si>
    <t>differenza non ammortazzibile da inpuutare su Overheads o  altri  fondi</t>
  </si>
  <si>
    <t>- le attrezzature possono essere utilizzate anche per altri progetti (si riduce la % di utilizzo sul progetto)</t>
  </si>
  <si>
    <t>da ….a…..</t>
  </si>
  <si>
    <r>
      <t xml:space="preserve">Apparecchiature scientifiche </t>
    </r>
    <r>
      <rPr>
        <i/>
        <sz val="10"/>
        <rFont val="Arial"/>
        <family val="2"/>
      </rPr>
      <t>( quota amm.to 60 mesi)</t>
    </r>
  </si>
  <si>
    <r>
      <t xml:space="preserve">Pc, stampanti </t>
    </r>
    <r>
      <rPr>
        <i/>
        <sz val="10"/>
        <rFont val="Arial"/>
        <family val="2"/>
      </rPr>
      <t>(quota amm.to 36 mesi)</t>
    </r>
  </si>
  <si>
    <t>Anni</t>
  </si>
  <si>
    <t>4) Please note that the overheads are fixed to a flat rate of exactly 25%.</t>
  </si>
  <si>
    <r>
      <rPr>
        <sz val="12"/>
        <rFont val="Arial"/>
        <family val="2"/>
      </rPr>
      <t xml:space="preserve">² </t>
    </r>
    <r>
      <rPr>
        <sz val="12"/>
        <rFont val="Aharoni"/>
        <charset val="177"/>
      </rPr>
      <t>Direct Costs</t>
    </r>
  </si>
  <si>
    <t>³ PI</t>
  </si>
  <si>
    <r>
      <t xml:space="preserve">B- Indirect Costs  </t>
    </r>
    <r>
      <rPr>
        <b/>
        <sz val="12"/>
        <rFont val="Antique Olive Bold"/>
        <family val="2"/>
      </rPr>
      <t xml:space="preserve">(Overheads) </t>
    </r>
    <r>
      <rPr>
        <sz val="12"/>
        <rFont val="Antique Olive Bold"/>
        <family val="2"/>
      </rPr>
      <t xml:space="preserve"> </t>
    </r>
    <r>
      <rPr>
        <sz val="12"/>
        <rFont val="Antique Olive"/>
        <family val="2"/>
      </rPr>
      <t>25% of Direct Costs</t>
    </r>
    <r>
      <rPr>
        <sz val="12"/>
        <rFont val="Calibri"/>
        <family val="2"/>
      </rPr>
      <t>⁴</t>
    </r>
  </si>
  <si>
    <r>
      <t>C2- Other Direct Costs with no Overheads</t>
    </r>
    <r>
      <rPr>
        <sz val="12"/>
        <rFont val="Calibri"/>
        <family val="2"/>
      </rPr>
      <t>⁵</t>
    </r>
  </si>
  <si>
    <r>
      <t xml:space="preserve">Total  Estimated Elibible Costs (A +B +C) </t>
    </r>
    <r>
      <rPr>
        <sz val="12"/>
        <rFont val="Calibri"/>
        <family val="2"/>
      </rPr>
      <t>⁶</t>
    </r>
  </si>
  <si>
    <r>
      <t xml:space="preserve">Total requested EU Contribution </t>
    </r>
    <r>
      <rPr>
        <sz val="12"/>
        <rFont val="Calibri"/>
        <family val="2"/>
      </rPr>
      <t>⁶</t>
    </r>
  </si>
  <si>
    <t>LEGENDA:</t>
  </si>
  <si>
    <t>VEDI LEGENDA SOTTO</t>
  </si>
  <si>
    <r>
      <t xml:space="preserve">MAX </t>
    </r>
    <r>
      <rPr>
        <sz val="12"/>
        <color indexed="10"/>
        <rFont val="Calibri"/>
        <family val="2"/>
      </rPr>
      <t>⁷</t>
    </r>
  </si>
  <si>
    <t xml:space="preserve">% of working time the PI dedicates to the project over the period of the grant   </t>
  </si>
  <si>
    <t>Additional Funding</t>
  </si>
  <si>
    <t>Topic</t>
  </si>
  <si>
    <t>Funding</t>
  </si>
  <si>
    <t>UE_ Horizon  2020 - ERC</t>
  </si>
  <si>
    <t>Legenda</t>
  </si>
  <si>
    <t xml:space="preserve">MAX </t>
  </si>
  <si>
    <r>
      <t>Altro</t>
    </r>
    <r>
      <rPr>
        <sz val="8"/>
        <rFont val="Arial"/>
        <family val="2"/>
      </rPr>
      <t xml:space="preserve"> </t>
    </r>
    <r>
      <rPr>
        <i/>
        <sz val="8"/>
        <rFont val="Arial"/>
        <family val="2"/>
      </rPr>
      <t>(personell )</t>
    </r>
  </si>
  <si>
    <r>
      <t>Altro</t>
    </r>
    <r>
      <rPr>
        <i/>
        <sz val="10"/>
        <rFont val="Arial"/>
        <family val="2"/>
      </rPr>
      <t xml:space="preserve"> </t>
    </r>
    <r>
      <rPr>
        <i/>
        <sz val="8"/>
        <rFont val="Arial"/>
        <family val="2"/>
      </rPr>
      <t>(equipment)</t>
    </r>
  </si>
  <si>
    <t>Min</t>
  </si>
  <si>
    <t xml:space="preserve">Max </t>
  </si>
  <si>
    <t>Subcontracting (No Indirect costs)</t>
  </si>
  <si>
    <t>E   INDIRECT COSTS (Overheads)</t>
  </si>
  <si>
    <t>In-kind contrib. not used on premises ( No Indirect costs)</t>
  </si>
  <si>
    <t>Ente</t>
  </si>
  <si>
    <t>TOTALE PARZIALE ATTREZZATURE SCIENTIFICHE</t>
  </si>
  <si>
    <t>TOTALE PARZIALE ATTTREZZATURE INFORMATICHE</t>
  </si>
  <si>
    <t>COMPILAZIONE OBBLIGATORIA</t>
  </si>
  <si>
    <t xml:space="preserve">PERIODO AMMORTAMENTO                                                  60 mesi Attrezzature scientifiche                                                 36 Attrezzature informatiche                                                </t>
  </si>
  <si>
    <r>
      <t xml:space="preserve">% UTILIZZO NEL PROGETTO                      </t>
    </r>
    <r>
      <rPr>
        <b/>
        <sz val="8"/>
        <color indexed="60"/>
        <rFont val="Arial"/>
        <family val="2"/>
      </rPr>
      <t>(si consiglia di non prevedere il 100%)</t>
    </r>
  </si>
  <si>
    <t xml:space="preserve"> le attrezzature scientifiche hanno un periodo di deprezzamento pari a 60  mesi,  quelle informatiche, hanno un periodo di deprezzamento pari a 36 mesi                                                                         (si consiglia di acquistarle all'inizio del progetto)</t>
  </si>
  <si>
    <t>Equipment by third party  used on beneficiary's  premises</t>
  </si>
  <si>
    <t xml:space="preserve">PI -  </t>
  </si>
  <si>
    <t>Ritenuta Ente (3,5% del Requested Grant)</t>
  </si>
  <si>
    <r>
      <rPr>
        <b/>
        <sz val="20"/>
        <color indexed="10"/>
        <rFont val="Berlin Sans FB Demi"/>
        <family val="2"/>
      </rPr>
      <t>**</t>
    </r>
    <r>
      <rPr>
        <b/>
        <sz val="8"/>
        <color indexed="57"/>
        <rFont val="Berlin Sans FB Demi"/>
        <family val="2"/>
      </rPr>
      <t>Durata ( mesi)</t>
    </r>
  </si>
  <si>
    <t>Altro materiale di consumo  (specifiy ……………………….)</t>
  </si>
  <si>
    <t>LEGENDA</t>
  </si>
  <si>
    <t>* Il Costo del personale strutturato UNIMI  è consultabile al link:</t>
  </si>
  <si>
    <t>to be enrolled</t>
  </si>
  <si>
    <r>
      <t xml:space="preserve">Spese di   viaggio e soggiorno </t>
    </r>
    <r>
      <rPr>
        <i/>
        <sz val="10"/>
        <rFont val="Arial"/>
        <family val="2"/>
      </rPr>
      <t xml:space="preserve"> (Only Dissemination)</t>
    </r>
  </si>
  <si>
    <r>
      <t xml:space="preserve">Spese di viaggio e soggiorno  </t>
    </r>
    <r>
      <rPr>
        <i/>
        <sz val="10"/>
        <rFont val="Arial"/>
        <family val="2"/>
      </rPr>
      <t xml:space="preserve"> (per il progetto)</t>
    </r>
  </si>
  <si>
    <r>
      <t xml:space="preserve">Spese di viaggio e soggiorno </t>
    </r>
    <r>
      <rPr>
        <i/>
        <sz val="10"/>
        <rFont val="Arial"/>
        <family val="2"/>
      </rPr>
      <t xml:space="preserve">  (relatori workshop)</t>
    </r>
  </si>
  <si>
    <r>
      <t xml:space="preserve">Servizi </t>
    </r>
    <r>
      <rPr>
        <i/>
        <sz val="10"/>
        <rFont val="Arial"/>
        <family val="2"/>
      </rPr>
      <t xml:space="preserve">(spese di iscrizione a convegni, workshop, ecc) </t>
    </r>
  </si>
  <si>
    <t>Seconded Persons ( in beneficiary's premises)</t>
  </si>
  <si>
    <t>SME owners</t>
  </si>
  <si>
    <t>Beneficiary that are natural persons</t>
  </si>
  <si>
    <t>Personnel for providing access</t>
  </si>
  <si>
    <t xml:space="preserve"> Principal Investigator to be enrolled (50 k€)</t>
  </si>
  <si>
    <t>PI Principal Investigator in staff</t>
  </si>
  <si>
    <t xml:space="preserve">Assunzioni  personale tecnico amministrativo  Art 19 CCNL  </t>
  </si>
  <si>
    <t>Consulenze task  (descrivere)</t>
  </si>
  <si>
    <t>Consulenze task (descrivere)</t>
  </si>
  <si>
    <t>Quota  stipendi non rendicontabile</t>
  </si>
  <si>
    <t>H2020  ERC   "ADVANCED  GRANT"</t>
  </si>
  <si>
    <t>Advanced Grants can be up to a maximum of EUR 2 500 000 for a period of 5 years (pro rata for projects of shorter duration).</t>
  </si>
  <si>
    <t>As any additional funding is to cover major one-off costs it is not subject to pro-rata reduction for projects of shorter duration. All funding requested is assessed during evaluation</t>
  </si>
  <si>
    <t>Advanced  Grant</t>
  </si>
  <si>
    <t>6) These figures MUST match those presented in the online proposal submission form, section 3 – Budget</t>
  </si>
  <si>
    <r>
      <t xml:space="preserve">7) </t>
    </r>
    <r>
      <rPr>
        <sz val="10"/>
        <color indexed="10"/>
        <rFont val="Arial"/>
        <family val="2"/>
      </rPr>
      <t>T</t>
    </r>
    <r>
      <rPr>
        <b/>
        <sz val="10"/>
        <color indexed="10"/>
        <rFont val="Arial"/>
        <family val="2"/>
      </rPr>
      <t xml:space="preserve">he maximum award is reduced pro rata temporis for projects of a shorter duration </t>
    </r>
    <r>
      <rPr>
        <sz val="10"/>
        <rFont val="Arial"/>
        <family val="2"/>
      </rPr>
      <t xml:space="preserve">                                   Additional funding to cover major one-off costs is not subject to pro-rata temporis reduction for projects of shorter duration </t>
    </r>
  </si>
  <si>
    <t>The amount given in the online financial form (section 3) must correspond exactly to the information provided in the research proposal text (Part B2, section c, resources).</t>
  </si>
  <si>
    <t>ERC Advanced Grant</t>
  </si>
  <si>
    <t>5)Such as the costs of resources made available by third parties which are not used on the premises of the beneficiary (see ‘Information for Applicants to the Advanced Grant  for details).</t>
  </si>
  <si>
    <r>
      <t>3)  When calculating the salary, please take into account the percentage of your dedicated working time to run the ERC funded project (i</t>
    </r>
    <r>
      <rPr>
        <b/>
        <sz val="10"/>
        <rFont val="Arial"/>
        <family val="2"/>
      </rPr>
      <t>.e. minimum 30% of your total working time)</t>
    </r>
    <r>
      <rPr>
        <sz val="10"/>
        <rFont val="Arial"/>
        <family val="2"/>
      </rPr>
      <t>.</t>
    </r>
  </si>
  <si>
    <t>Compilazione  Obbligatoria</t>
  </si>
  <si>
    <t>Form cost</t>
  </si>
  <si>
    <t xml:space="preserve">Durata del contratto             </t>
  </si>
  <si>
    <t xml:space="preserve">Duration annual  contract </t>
  </si>
  <si>
    <t>Name</t>
  </si>
  <si>
    <t>Public body/Company</t>
  </si>
  <si>
    <t>Researcher   (staff member)</t>
  </si>
  <si>
    <t>Technical staff  ( staff member)</t>
  </si>
  <si>
    <t>PhD student  ( Staff member)</t>
  </si>
  <si>
    <t>Other personnel (specify……………………..)</t>
  </si>
  <si>
    <t>Total staff member</t>
  </si>
  <si>
    <t xml:space="preserve">Total </t>
  </si>
  <si>
    <t>PERSONNEL TO BE ENROLLED</t>
  </si>
  <si>
    <t>dato obbligatorio</t>
  </si>
  <si>
    <t xml:space="preserve">Duration  annual contract </t>
  </si>
  <si>
    <t xml:space="preserve">Researcher   (PI) </t>
  </si>
  <si>
    <t>Total  Other Personnel</t>
  </si>
  <si>
    <t>PhD student</t>
  </si>
  <si>
    <t>Total PhD student</t>
  </si>
  <si>
    <t xml:space="preserve">Technical staff </t>
  </si>
  <si>
    <t>Total  Tecnhical and administrative staff</t>
  </si>
  <si>
    <t>Other personnel ( specify…)</t>
  </si>
  <si>
    <t>Total Personnel to be enrolled</t>
  </si>
  <si>
    <t>TOTAL PERSONELL COSTS</t>
  </si>
  <si>
    <t>CALCOLO COSTI  NON RENDICONTABILI</t>
  </si>
  <si>
    <t>costi personale annui</t>
  </si>
  <si>
    <t>Durata del contratto             Mesi</t>
  </si>
  <si>
    <t>COSTI TOTALI DA SOSTENERE</t>
  </si>
  <si>
    <t>Costo imputato al progetto</t>
  </si>
  <si>
    <t>Quota stipendi non rendicontata</t>
  </si>
  <si>
    <t>Researcher (PI)  UNIMI</t>
  </si>
  <si>
    <t xml:space="preserve">Other Researcher ( specify…………...)  </t>
  </si>
  <si>
    <t xml:space="preserve"> Post docs</t>
  </si>
  <si>
    <r>
      <t xml:space="preserve">Quota budget di ricerca obbligatoria del  PhD NON rendicontabile </t>
    </r>
    <r>
      <rPr>
        <b/>
        <sz val="10"/>
        <color indexed="10"/>
        <rFont val="Arial"/>
        <family val="2"/>
      </rPr>
      <t xml:space="preserve"> * ( vedi nota sotto)</t>
    </r>
  </si>
  <si>
    <t>*</t>
  </si>
  <si>
    <t>Dottorati Scientifici</t>
  </si>
  <si>
    <t>Quota budget obbligatorio per PhD NON rendicontabile</t>
  </si>
  <si>
    <t>1° Anno</t>
  </si>
  <si>
    <t>2° Anno</t>
  </si>
  <si>
    <t>3° Anno</t>
  </si>
  <si>
    <t>Dottorati Umanistici</t>
  </si>
  <si>
    <t>UMIL</t>
  </si>
  <si>
    <t>Average personnel cost</t>
  </si>
  <si>
    <t>Total effort</t>
  </si>
  <si>
    <t>Months</t>
  </si>
  <si>
    <t>Altro (website management)</t>
  </si>
  <si>
    <t>https://work.unimi.it/rlavoro/retribuzioni/2076.htm</t>
  </si>
  <si>
    <t xml:space="preserve"> "Tabelle stipendiali"</t>
  </si>
  <si>
    <r>
      <t xml:space="preserve">Procedura in fase di costruzione del budget:                                                                                             Individuare il profilo del  docente/ricercatore attraverso la classe e lo scatto           e rilevare il costo annuo </t>
    </r>
    <r>
      <rPr>
        <b/>
        <sz val="10"/>
        <rFont val="Arial"/>
        <family val="2"/>
      </rPr>
      <t xml:space="preserve">diminuito dal relativo costo  IRAP annuale   </t>
    </r>
    <r>
      <rPr>
        <sz val="10"/>
        <rFont val="Arial"/>
        <family val="2"/>
      </rPr>
      <t xml:space="preserve">                (costo NON eleggibile)</t>
    </r>
  </si>
  <si>
    <r>
      <t xml:space="preserve">La compilazione  della sheet </t>
    </r>
    <r>
      <rPr>
        <b/>
        <sz val="10"/>
        <rFont val="Arial"/>
        <family val="2"/>
      </rPr>
      <t>" Calculation  staff costs"</t>
    </r>
    <r>
      <rPr>
        <sz val="10"/>
        <rFont val="Arial"/>
        <family val="2"/>
      </rPr>
      <t xml:space="preserve"> </t>
    </r>
    <r>
      <rPr>
        <b/>
        <sz val="10"/>
        <rFont val="Arial"/>
        <family val="2"/>
      </rPr>
      <t xml:space="preserve"> è obbligatoria. </t>
    </r>
    <r>
      <rPr>
        <sz val="10"/>
        <rFont val="Arial"/>
        <family val="2"/>
      </rPr>
      <t xml:space="preserve">                                                                                                                                                                                                                La tabella permette di pianificare l'utilizzo di tutto il personale coinvolto nel progetto (effort mesi /uomo)</t>
    </r>
    <r>
      <rPr>
        <b/>
        <u/>
        <sz val="10"/>
        <rFont val="Arial"/>
        <family val="2"/>
      </rPr>
      <t xml:space="preserve"> ed in automatico</t>
    </r>
    <r>
      <rPr>
        <sz val="10"/>
        <rFont val="Arial"/>
        <family val="2"/>
      </rPr>
      <t xml:space="preserve"> il relativo costo da allocare nella sheet principale "H2020ERC"</t>
    </r>
  </si>
  <si>
    <r>
      <t xml:space="preserve"> Per  la voce "Attrezzature " compilare la sheet "</t>
    </r>
    <r>
      <rPr>
        <b/>
        <sz val="12"/>
        <rFont val="Bodoni MT Black"/>
        <family val="1"/>
      </rPr>
      <t>Ammortamento"</t>
    </r>
    <r>
      <rPr>
        <b/>
        <sz val="14"/>
        <rFont val="Bodoni MT Black"/>
        <family val="1"/>
      </rPr>
      <t xml:space="preserve"> </t>
    </r>
    <r>
      <rPr>
        <b/>
        <sz val="14"/>
        <color indexed="10"/>
        <rFont val="Bodoni MT Black"/>
        <family val="1"/>
      </rPr>
      <t xml:space="preserve"> </t>
    </r>
    <r>
      <rPr>
        <b/>
        <sz val="12"/>
        <color indexed="56"/>
        <rFont val="Bodoni MT Black"/>
        <family val="1"/>
      </rPr>
      <t>(solo i campi in colore giallo)</t>
    </r>
  </si>
  <si>
    <t>Post doc ( RTD A)</t>
  </si>
  <si>
    <t xml:space="preserve">Post doc ( RTD A) </t>
  </si>
  <si>
    <t>Post doc ( ASSEGNISTA DI RICERCA)</t>
  </si>
  <si>
    <t>Personnel in staff (Prof/Ric/tech/other already in staff)</t>
  </si>
  <si>
    <t>Per problematiche inerenti la stesura del budget rivolgersi all Settore Pre-Award: Sportello Ricerca oppure Officina h2020</t>
  </si>
  <si>
    <r>
      <t>When calculating the salary, please take into account the percentage of your dedicated working time to run the ERC funded project  (</t>
    </r>
    <r>
      <rPr>
        <b/>
        <sz val="10"/>
        <rFont val="Arial"/>
        <family val="2"/>
      </rPr>
      <t>i.e. minimum 30% of your total working time</t>
    </r>
    <r>
      <rPr>
        <sz val="10"/>
        <rFont val="Arial"/>
        <family val="2"/>
      </rPr>
      <t>).</t>
    </r>
  </si>
  <si>
    <r>
      <t xml:space="preserve"> IRAP 
</t>
    </r>
    <r>
      <rPr>
        <sz val="10"/>
        <color theme="1"/>
        <rFont val="Calibri"/>
        <family val="2"/>
        <scheme val="minor"/>
      </rPr>
      <t xml:space="preserve">solo x alcune  categorie di personale </t>
    </r>
  </si>
  <si>
    <t xml:space="preserve">Altro </t>
  </si>
  <si>
    <r>
      <rPr>
        <b/>
        <sz val="18"/>
        <color indexed="30"/>
        <rFont val="Arial"/>
        <family val="2"/>
      </rPr>
      <t>**</t>
    </r>
    <r>
      <rPr>
        <b/>
        <sz val="10"/>
        <color indexed="10"/>
        <rFont val="Arial"/>
        <family val="2"/>
      </rPr>
      <t xml:space="preserve"> The maximum award is reduced pro rata temporis for projects of a shorter duration </t>
    </r>
    <r>
      <rPr>
        <sz val="10"/>
        <rFont val="Arial"/>
        <family val="2"/>
      </rPr>
      <t xml:space="preserve">                                                        
Additional funding to cover major one-off costs is not subject to pro-rata temporis reduction for projects of shorter duration </t>
    </r>
  </si>
  <si>
    <t xml:space="preserve"> PhD students</t>
  </si>
  <si>
    <t>Piano finanziario_ Progetto H2020_ERC_AdG</t>
  </si>
  <si>
    <r>
      <rPr>
        <b/>
        <sz val="12"/>
        <rFont val="Arial"/>
        <family val="2"/>
      </rPr>
      <t xml:space="preserve">ATTENZIONE:se vengono utilizzate TERZE PARTI (Contattare il  Settore Pre-Award): </t>
    </r>
    <r>
      <rPr>
        <sz val="8"/>
        <rFont val="Arial"/>
        <family val="2"/>
      </rPr>
      <t xml:space="preserve">officina.h2020@unimi.it </t>
    </r>
  </si>
  <si>
    <r>
      <t xml:space="preserve">Organizzazione workshop </t>
    </r>
    <r>
      <rPr>
        <i/>
        <sz val="10"/>
        <rFont val="Arial"/>
        <family val="2"/>
      </rPr>
      <t>(Catering; renting; ……., )</t>
    </r>
  </si>
  <si>
    <t>PART  A</t>
  </si>
  <si>
    <t xml:space="preserve">2) An additional cost category 'Direct costing for Large Research Infrastructures' applicable to H2020 can be added to this table (below ‘Other Goods and services’) for PIs who are hosted by institutions with Large Research Infrastructures of a value of at least EUR 20 million and only after having received a positive ex-ante assessment from the Commission's services (see ‘Information for Applicants to the Advanced Grant  for more details)
</t>
  </si>
  <si>
    <t xml:space="preserve"> UNIMI </t>
  </si>
  <si>
    <r>
      <t>PER LA COSTRUZIONE DEL BUDGET  COMPILARE LA SHEET "</t>
    </r>
    <r>
      <rPr>
        <sz val="10"/>
        <rFont val="Arial Black"/>
        <family val="2"/>
      </rPr>
      <t>H2020 ERC</t>
    </r>
    <r>
      <rPr>
        <b/>
        <sz val="10"/>
        <rFont val="Arial"/>
        <family val="2"/>
      </rPr>
      <t xml:space="preserve">" </t>
    </r>
    <r>
      <rPr>
        <b/>
        <sz val="10"/>
        <color indexed="56"/>
        <rFont val="Arial"/>
        <family val="2"/>
      </rPr>
      <t xml:space="preserve"> </t>
    </r>
    <r>
      <rPr>
        <b/>
        <sz val="10"/>
        <color indexed="56"/>
        <rFont val="Bodoni MT Black"/>
        <family val="1"/>
      </rPr>
      <t>(</t>
    </r>
    <r>
      <rPr>
        <b/>
        <sz val="12"/>
        <color indexed="56"/>
        <rFont val="Bodoni MT Black"/>
        <family val="1"/>
      </rPr>
      <t>SOLO I CAMPI IN GIALLO)</t>
    </r>
    <r>
      <rPr>
        <b/>
        <sz val="10"/>
        <color indexed="56"/>
        <rFont val="Arial"/>
        <family val="2"/>
      </rPr>
      <t xml:space="preserve"> </t>
    </r>
    <r>
      <rPr>
        <b/>
        <sz val="10"/>
        <rFont val="Arial"/>
        <family val="2"/>
      </rPr>
      <t xml:space="preserve">                                                                              </t>
    </r>
    <r>
      <rPr>
        <sz val="10"/>
        <rFont val="Arial"/>
        <family val="2"/>
      </rPr>
      <t>(La compilazione di questa sheet permette</t>
    </r>
    <r>
      <rPr>
        <b/>
        <sz val="10"/>
        <rFont val="Arial"/>
        <family val="2"/>
      </rPr>
      <t xml:space="preserve"> </t>
    </r>
    <r>
      <rPr>
        <b/>
        <u/>
        <sz val="10"/>
        <rFont val="Arial"/>
        <family val="2"/>
      </rPr>
      <t>la compilazione automatica</t>
    </r>
    <r>
      <rPr>
        <b/>
        <sz val="10"/>
        <rFont val="Arial"/>
        <family val="2"/>
      </rPr>
      <t xml:space="preserve"> </t>
    </r>
    <r>
      <rPr>
        <sz val="10"/>
        <rFont val="Arial"/>
        <family val="2"/>
      </rPr>
      <t xml:space="preserve"> delle sheet  " </t>
    </r>
    <r>
      <rPr>
        <b/>
        <u/>
        <sz val="10"/>
        <rFont val="Arial"/>
        <family val="2"/>
      </rPr>
      <t>PART A - SUBMISSION</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</si>
</sst>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4" formatCode="_-&quot;€&quot;\ * #,##0.00_-;\-&quot;€&quot;\ * #,##0.00_-;_-&quot;€&quot;\ * &quot;-&quot;??_-;_-@_-"/>
    <numFmt numFmtId="43" formatCode="_-* #,##0.00_-;\-* #,##0.00_-;_-* &quot;-&quot;??_-;_-@_-"/>
    <numFmt numFmtId="164" formatCode="_-* #,##0_-;\-* #,##0_-;_-* &quot;-&quot;??_-;_-@_-"/>
    <numFmt numFmtId="165" formatCode="_(* #,##0_);_(* \(#,##0\);_(* &quot;-&quot;_);_(@_)"/>
    <numFmt numFmtId="166" formatCode="_(&quot;$&quot;* #,##0_);_(&quot;$&quot;* \(#,##0\);_(&quot;$&quot;* &quot;-&quot;_);_(@_)"/>
    <numFmt numFmtId="167" formatCode="#,##0_ ;\-#,##0\ "/>
    <numFmt numFmtId="168" formatCode="#,##0\ [$€-1];[Red]\-#,##0\ [$€-1]"/>
    <numFmt numFmtId="169" formatCode="_-* #,##0.0_-;\-* #,##0.0_-;_-* &quot;-&quot;??_-;_-@_-"/>
    <numFmt numFmtId="170" formatCode="0.0"/>
    <numFmt numFmtId="171" formatCode="_-* #,##0.0_-;\-* #,##0.0_-;_-* &quot;-&quot;?_-;_-@_-"/>
  </numFmts>
  <fonts count="100">
    <font>
      <sz val="10"/>
      <name val="Arial"/>
    </font>
    <font>
      <sz val="11"/>
      <color indexed="8"/>
      <name val="Calibri"/>
      <family val="2"/>
    </font>
    <font>
      <sz val="10"/>
      <name val="Arial"/>
      <family val="2"/>
    </font>
    <font>
      <b/>
      <sz val="11"/>
      <name val="Arial"/>
      <family val="2"/>
    </font>
    <font>
      <b/>
      <sz val="10"/>
      <name val="Arial"/>
      <family val="2"/>
    </font>
    <font>
      <sz val="10"/>
      <color indexed="8"/>
      <name val="MS Sans Serif"/>
      <family val="2"/>
    </font>
    <font>
      <b/>
      <sz val="10"/>
      <color indexed="10"/>
      <name val="Arial"/>
      <family val="2"/>
    </font>
    <font>
      <sz val="10"/>
      <color indexed="10"/>
      <name val="Arial"/>
      <family val="2"/>
    </font>
    <font>
      <sz val="10"/>
      <name val="Arial"/>
      <family val="2"/>
    </font>
    <font>
      <sz val="11"/>
      <name val="Arial"/>
      <family val="2"/>
    </font>
    <font>
      <b/>
      <u val="singleAccounting"/>
      <sz val="11"/>
      <name val="Arial"/>
      <family val="2"/>
    </font>
    <font>
      <u/>
      <sz val="10"/>
      <name val="Arial"/>
      <family val="2"/>
    </font>
    <font>
      <b/>
      <sz val="8"/>
      <name val="Arial"/>
      <family val="2"/>
    </font>
    <font>
      <b/>
      <sz val="8"/>
      <color indexed="57"/>
      <name val="Berlin Sans FB Demi"/>
      <family val="2"/>
    </font>
    <font>
      <sz val="10"/>
      <name val="Arial"/>
      <family val="2"/>
    </font>
    <font>
      <sz val="16"/>
      <name val="Aharoni"/>
      <charset val="177"/>
    </font>
    <font>
      <sz val="14"/>
      <name val="Aharoni"/>
      <charset val="177"/>
    </font>
    <font>
      <sz val="12"/>
      <name val="Aharoni"/>
      <charset val="177"/>
    </font>
    <font>
      <sz val="12"/>
      <name val="Arial"/>
      <family val="2"/>
    </font>
    <font>
      <sz val="12"/>
      <name val="Antique Olive Bold"/>
      <family val="2"/>
    </font>
    <font>
      <sz val="11"/>
      <name val="Antique Olive Italic"/>
      <family val="2"/>
    </font>
    <font>
      <sz val="12"/>
      <name val="Antique Olive"/>
      <family val="2"/>
    </font>
    <font>
      <b/>
      <sz val="12"/>
      <name val="Antique Olive Bold"/>
      <family val="2"/>
    </font>
    <font>
      <b/>
      <sz val="12"/>
      <name val="Arial"/>
      <family val="2"/>
    </font>
    <font>
      <b/>
      <sz val="12"/>
      <name val="Antique Olive Roman"/>
      <family val="2"/>
    </font>
    <font>
      <b/>
      <sz val="20"/>
      <name val="Aharoni"/>
      <charset val="177"/>
    </font>
    <font>
      <b/>
      <sz val="14"/>
      <name val="Aharoni"/>
      <charset val="177"/>
    </font>
    <font>
      <b/>
      <sz val="10"/>
      <name val="Palatino Linotype"/>
      <family val="1"/>
    </font>
    <font>
      <b/>
      <sz val="16"/>
      <name val="Arial"/>
      <family val="2"/>
    </font>
    <font>
      <b/>
      <i/>
      <sz val="10"/>
      <name val="Arial"/>
      <family val="2"/>
    </font>
    <font>
      <sz val="8"/>
      <name val="Arial"/>
      <family val="2"/>
    </font>
    <font>
      <sz val="14"/>
      <name val="Palatino Linotype"/>
      <family val="1"/>
    </font>
    <font>
      <sz val="14"/>
      <name val="Arial"/>
      <family val="2"/>
    </font>
    <font>
      <sz val="16"/>
      <name val="Arial"/>
      <family val="2"/>
    </font>
    <font>
      <b/>
      <sz val="10"/>
      <color indexed="8"/>
      <name val="Arial"/>
      <family val="2"/>
    </font>
    <font>
      <sz val="18"/>
      <name val="Arial"/>
      <family val="2"/>
    </font>
    <font>
      <b/>
      <sz val="9"/>
      <color indexed="10"/>
      <name val="Arial"/>
      <family val="2"/>
    </font>
    <font>
      <sz val="9"/>
      <color indexed="81"/>
      <name val="Tahoma"/>
      <family val="2"/>
    </font>
    <font>
      <i/>
      <sz val="10"/>
      <name val="Arial"/>
      <family val="2"/>
    </font>
    <font>
      <sz val="24"/>
      <name val="Arial Rounded MT Bold"/>
      <family val="2"/>
    </font>
    <font>
      <sz val="12"/>
      <name val="Calibri"/>
      <family val="2"/>
    </font>
    <font>
      <sz val="12"/>
      <color indexed="10"/>
      <name val="Calibri"/>
      <family val="2"/>
    </font>
    <font>
      <i/>
      <sz val="8"/>
      <name val="Arial"/>
      <family val="2"/>
    </font>
    <font>
      <b/>
      <sz val="14"/>
      <name val="Arial"/>
      <family val="2"/>
    </font>
    <font>
      <b/>
      <sz val="8"/>
      <color indexed="60"/>
      <name val="Arial"/>
      <family val="2"/>
    </font>
    <font>
      <b/>
      <sz val="20"/>
      <color indexed="10"/>
      <name val="Berlin Sans FB Demi"/>
      <family val="2"/>
    </font>
    <font>
      <b/>
      <sz val="12"/>
      <name val="Bodoni MT Black"/>
      <family val="1"/>
    </font>
    <font>
      <b/>
      <sz val="14"/>
      <name val="Bodoni MT Black"/>
      <family val="1"/>
    </font>
    <font>
      <b/>
      <sz val="14"/>
      <color indexed="10"/>
      <name val="Bodoni MT Black"/>
      <family val="1"/>
    </font>
    <font>
      <u/>
      <sz val="10"/>
      <color indexed="12"/>
      <name val="Arial"/>
      <family val="2"/>
    </font>
    <font>
      <sz val="22"/>
      <name val="Aharoni"/>
      <charset val="177"/>
    </font>
    <font>
      <b/>
      <sz val="12"/>
      <color indexed="56"/>
      <name val="Bodoni MT Black"/>
      <family val="1"/>
    </font>
    <font>
      <b/>
      <sz val="10"/>
      <color indexed="56"/>
      <name val="Arial"/>
      <family val="2"/>
    </font>
    <font>
      <b/>
      <sz val="10"/>
      <color indexed="56"/>
      <name val="Bodoni MT Black"/>
      <family val="1"/>
    </font>
    <font>
      <sz val="10"/>
      <name val="Arial Black"/>
      <family val="2"/>
    </font>
    <font>
      <sz val="26"/>
      <name val="Arial Black"/>
      <family val="2"/>
    </font>
    <font>
      <sz val="10"/>
      <name val="Arial"/>
      <family val="2"/>
    </font>
    <font>
      <b/>
      <u/>
      <sz val="10"/>
      <name val="Arial"/>
      <family val="2"/>
    </font>
    <font>
      <b/>
      <sz val="18"/>
      <color indexed="30"/>
      <name val="Arial"/>
      <family val="2"/>
    </font>
    <font>
      <sz val="10"/>
      <color indexed="8"/>
      <name val="Calibri"/>
      <family val="2"/>
    </font>
    <font>
      <sz val="24"/>
      <name val="Aharoni"/>
      <charset val="177"/>
    </font>
    <font>
      <b/>
      <sz val="20"/>
      <name val="Arial Black"/>
      <family val="2"/>
    </font>
    <font>
      <b/>
      <sz val="12"/>
      <name val="Arial Black"/>
      <family val="2"/>
    </font>
    <font>
      <sz val="10"/>
      <name val="Calibri"/>
      <family val="2"/>
    </font>
    <font>
      <sz val="11"/>
      <color theme="1"/>
      <name val="Calibri"/>
      <family val="2"/>
      <scheme val="minor"/>
    </font>
    <font>
      <b/>
      <sz val="11"/>
      <color theme="1"/>
      <name val="Calibri"/>
      <family val="2"/>
      <scheme val="minor"/>
    </font>
    <font>
      <b/>
      <i/>
      <sz val="10"/>
      <color theme="0" tint="-0.499984740745262"/>
      <name val="Arial"/>
      <family val="2"/>
    </font>
    <font>
      <b/>
      <sz val="10"/>
      <color rgb="FFFF0000"/>
      <name val="Arial"/>
      <family val="2"/>
    </font>
    <font>
      <b/>
      <sz val="10"/>
      <color theme="8" tint="-0.249977111117893"/>
      <name val="Arial"/>
      <family val="2"/>
    </font>
    <font>
      <sz val="10"/>
      <color theme="1" tint="4.9989318521683403E-2"/>
      <name val="Arial"/>
      <family val="2"/>
    </font>
    <font>
      <sz val="10"/>
      <color theme="0" tint="-0.34998626667073579"/>
      <name val="Arial"/>
      <family val="2"/>
    </font>
    <font>
      <i/>
      <sz val="10"/>
      <color theme="0" tint="-0.34998626667073579"/>
      <name val="Arial"/>
      <family val="2"/>
    </font>
    <font>
      <i/>
      <sz val="10"/>
      <color theme="1"/>
      <name val="Calibri"/>
      <family val="2"/>
      <scheme val="minor"/>
    </font>
    <font>
      <sz val="12"/>
      <color theme="1"/>
      <name val="Calibri"/>
      <family val="2"/>
      <scheme val="minor"/>
    </font>
    <font>
      <b/>
      <sz val="10"/>
      <color theme="1"/>
      <name val="Calibri"/>
      <family val="2"/>
      <scheme val="minor"/>
    </font>
    <font>
      <b/>
      <sz val="10"/>
      <color rgb="FF222222"/>
      <name val="Arial"/>
      <family val="2"/>
    </font>
    <font>
      <sz val="10"/>
      <color theme="1"/>
      <name val="Calibri"/>
      <family val="2"/>
      <scheme val="minor"/>
    </font>
    <font>
      <sz val="10"/>
      <name val="Calibri"/>
      <family val="2"/>
      <scheme val="minor"/>
    </font>
    <font>
      <sz val="10"/>
      <color rgb="FFFF0000"/>
      <name val="Arial"/>
      <family val="2"/>
    </font>
    <font>
      <sz val="12"/>
      <color rgb="FFFF0000"/>
      <name val="Arial"/>
      <family val="2"/>
    </font>
    <font>
      <sz val="8"/>
      <color rgb="FFFF0000"/>
      <name val="Arial"/>
      <family val="2"/>
    </font>
    <font>
      <b/>
      <sz val="8"/>
      <color rgb="FFFF0000"/>
      <name val="Arial"/>
      <family val="2"/>
    </font>
    <font>
      <b/>
      <sz val="14"/>
      <color rgb="FFFF0000"/>
      <name val="Arial"/>
      <family val="2"/>
    </font>
    <font>
      <i/>
      <sz val="10"/>
      <color rgb="FFFF0000"/>
      <name val="Arial"/>
      <family val="2"/>
    </font>
    <font>
      <sz val="10"/>
      <color theme="0" tint="-0.499984740745262"/>
      <name val="Arial"/>
      <family val="2"/>
    </font>
    <font>
      <b/>
      <sz val="10"/>
      <color theme="0" tint="-0.499984740745262"/>
      <name val="Arial"/>
      <family val="2"/>
    </font>
    <font>
      <b/>
      <sz val="8"/>
      <color rgb="FF222222"/>
      <name val="Arial"/>
      <family val="2"/>
    </font>
    <font>
      <b/>
      <sz val="16"/>
      <name val="Calibri"/>
      <family val="2"/>
      <scheme val="minor"/>
    </font>
    <font>
      <b/>
      <sz val="11"/>
      <color rgb="FFFF0000"/>
      <name val="Arial"/>
      <family val="2"/>
    </font>
    <font>
      <sz val="14"/>
      <color rgb="FFFF0000"/>
      <name val="Arial"/>
      <family val="2"/>
    </font>
    <font>
      <sz val="10"/>
      <color rgb="FF000000"/>
      <name val="Calibri"/>
      <family val="2"/>
    </font>
    <font>
      <b/>
      <sz val="16"/>
      <color rgb="FFFF0000"/>
      <name val="Berlin Sans FB"/>
      <family val="2"/>
    </font>
    <font>
      <b/>
      <sz val="12"/>
      <color rgb="FF000000"/>
      <name val="Arial Unicode MS"/>
      <family val="2"/>
    </font>
    <font>
      <sz val="7"/>
      <color rgb="FF000000"/>
      <name val="Tahoma"/>
      <family val="2"/>
    </font>
    <font>
      <sz val="8"/>
      <color rgb="FF000000"/>
      <name val="Tahoma"/>
      <family val="2"/>
    </font>
    <font>
      <sz val="10"/>
      <name val="Arial"/>
      <family val="2"/>
    </font>
    <font>
      <sz val="10"/>
      <color theme="1"/>
      <name val="Calibri"/>
      <family val="2"/>
      <scheme val="minor"/>
    </font>
    <font>
      <u/>
      <sz val="9"/>
      <color indexed="81"/>
      <name val="Tahoma"/>
      <family val="2"/>
    </font>
    <font>
      <sz val="8"/>
      <color indexed="81"/>
      <name val="Tahoma"/>
      <family val="2"/>
    </font>
    <font>
      <b/>
      <sz val="10"/>
      <color theme="1"/>
      <name val="Calibri"/>
      <family val="2"/>
      <scheme val="minor"/>
    </font>
  </fonts>
  <fills count="44">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42"/>
        <bgColor indexed="64"/>
      </patternFill>
    </fill>
    <fill>
      <patternFill patternType="solid">
        <fgColor indexed="50"/>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99CC"/>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FFFF99"/>
        <bgColor indexed="64"/>
      </patternFill>
    </fill>
    <fill>
      <patternFill patternType="solid">
        <fgColor theme="1" tint="0.249977111117893"/>
        <bgColor indexed="64"/>
      </patternFill>
    </fill>
    <fill>
      <patternFill patternType="solid">
        <fgColor rgb="FFFF0000"/>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1"/>
        <bgColor indexed="64"/>
      </patternFill>
    </fill>
    <fill>
      <patternFill patternType="solid">
        <fgColor rgb="FFFFFF99"/>
        <bgColor rgb="FF000000"/>
      </patternFill>
    </fill>
    <fill>
      <patternFill patternType="solid">
        <fgColor rgb="FFD9D9D9"/>
        <bgColor rgb="FF000000"/>
      </patternFill>
    </fill>
    <fill>
      <patternFill patternType="solid">
        <fgColor rgb="FFBFBFBF"/>
        <bgColor rgb="FF000000"/>
      </patternFill>
    </fill>
    <fill>
      <patternFill patternType="solid">
        <fgColor theme="8"/>
        <bgColor indexed="64"/>
      </patternFill>
    </fill>
    <fill>
      <patternFill patternType="solid">
        <fgColor rgb="FF92D050"/>
        <bgColor indexed="64"/>
      </patternFill>
    </fill>
    <fill>
      <patternFill patternType="solid">
        <fgColor theme="8" tint="0.59999389629810485"/>
        <bgColor indexed="64"/>
      </patternFill>
    </fill>
    <fill>
      <patternFill patternType="solid">
        <fgColor rgb="FFCCFFFF"/>
        <bgColor indexed="64"/>
      </patternFill>
    </fill>
    <fill>
      <patternFill patternType="solid">
        <fgColor rgb="FFCCFFCC"/>
        <bgColor indexed="64"/>
      </patternFill>
    </fill>
    <fill>
      <patternFill patternType="solid">
        <fgColor rgb="FF00FF00"/>
        <bgColor indexed="64"/>
      </patternFill>
    </fill>
    <fill>
      <patternFill patternType="solid">
        <fgColor rgb="FFFFCC66"/>
        <bgColor indexed="64"/>
      </patternFill>
    </fill>
    <fill>
      <patternFill patternType="solid">
        <fgColor theme="1" tint="0.499984740745262"/>
        <bgColor rgb="FF000000"/>
      </patternFill>
    </fill>
  </fills>
  <borders count="7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style="double">
        <color auto="1"/>
      </bottom>
      <diagonal/>
    </border>
    <border>
      <left/>
      <right style="medium">
        <color auto="1"/>
      </right>
      <top style="thin">
        <color auto="1"/>
      </top>
      <bottom/>
      <diagonal/>
    </border>
    <border>
      <left/>
      <right/>
      <top style="thin">
        <color auto="1"/>
      </top>
      <bottom/>
      <diagonal/>
    </border>
    <border>
      <left style="medium">
        <color auto="1"/>
      </left>
      <right/>
      <top style="medium">
        <color auto="1"/>
      </top>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diagonal/>
    </border>
    <border>
      <left style="medium">
        <color auto="1"/>
      </left>
      <right/>
      <top/>
      <bottom style="thin">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s>
  <cellStyleXfs count="103">
    <xf numFmtId="0" fontId="0" fillId="0" borderId="0"/>
    <xf numFmtId="0" fontId="49" fillId="0" borderId="0" applyNumberFormat="0" applyFill="0" applyBorder="0" applyAlignment="0" applyProtection="0">
      <alignment vertical="top"/>
      <protection locked="0"/>
    </xf>
    <xf numFmtId="44" fontId="8" fillId="0" borderId="0" applyFont="0" applyFill="0" applyBorder="0" applyAlignment="0" applyProtection="0"/>
    <xf numFmtId="44" fontId="8" fillId="0" borderId="0" applyFont="0" applyFill="0" applyBorder="0" applyAlignment="0" applyProtection="0"/>
    <xf numFmtId="44" fontId="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5"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4" fillId="0" borderId="0"/>
    <xf numFmtId="0" fontId="8" fillId="0" borderId="0"/>
    <xf numFmtId="0" fontId="56" fillId="0" borderId="0"/>
    <xf numFmtId="0" fontId="2" fillId="0" borderId="0"/>
    <xf numFmtId="0" fontId="2" fillId="0" borderId="0"/>
    <xf numFmtId="0" fontId="2" fillId="0" borderId="0"/>
    <xf numFmtId="0" fontId="2" fillId="0" borderId="0"/>
    <xf numFmtId="0" fontId="8" fillId="0" borderId="0"/>
    <xf numFmtId="0" fontId="56"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cellStyleXfs>
  <cellXfs count="69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Fill="1"/>
    <xf numFmtId="0" fontId="4" fillId="0" borderId="1" xfId="0" applyFont="1" applyBorder="1"/>
    <xf numFmtId="0" fontId="4" fillId="0" borderId="2" xfId="0" applyFont="1" applyBorder="1" applyAlignment="1">
      <alignment horizontal="center"/>
    </xf>
    <xf numFmtId="164" fontId="0" fillId="0" borderId="0" xfId="102" applyNumberFormat="1" applyFont="1" applyBorder="1" applyAlignment="1">
      <alignment vertical="center"/>
    </xf>
    <xf numFmtId="164" fontId="0" fillId="0" borderId="3" xfId="102" applyNumberFormat="1" applyFont="1" applyBorder="1" applyAlignment="1">
      <alignment vertical="center"/>
    </xf>
    <xf numFmtId="164" fontId="0" fillId="0" borderId="4" xfId="102" applyNumberFormat="1" applyFont="1" applyBorder="1" applyAlignment="1">
      <alignment horizontal="center" vertical="center"/>
    </xf>
    <xf numFmtId="164" fontId="0" fillId="0" borderId="0" xfId="102" applyNumberFormat="1" applyFont="1"/>
    <xf numFmtId="164" fontId="0" fillId="0" borderId="0" xfId="102" applyNumberFormat="1" applyFont="1" applyAlignment="1">
      <alignment vertical="center"/>
    </xf>
    <xf numFmtId="164" fontId="0" fillId="0" borderId="5" xfId="102" applyNumberFormat="1" applyFont="1" applyBorder="1" applyAlignment="1">
      <alignment vertical="center"/>
    </xf>
    <xf numFmtId="164" fontId="0" fillId="0" borderId="6" xfId="102" applyNumberFormat="1" applyFont="1" applyBorder="1" applyAlignment="1">
      <alignment vertical="center"/>
    </xf>
    <xf numFmtId="0" fontId="4" fillId="0" borderId="5" xfId="0" applyFont="1" applyBorder="1" applyAlignment="1">
      <alignment horizontal="center" vertical="center"/>
    </xf>
    <xf numFmtId="164" fontId="0" fillId="0" borderId="7" xfId="102" applyNumberFormat="1" applyFont="1" applyBorder="1" applyAlignment="1">
      <alignment vertical="center"/>
    </xf>
    <xf numFmtId="0" fontId="0" fillId="2" borderId="8" xfId="0" applyFill="1" applyBorder="1" applyAlignment="1">
      <alignment horizontal="center" vertical="center" textRotation="90"/>
    </xf>
    <xf numFmtId="164" fontId="0" fillId="0" borderId="0" xfId="102" applyNumberFormat="1" applyFont="1" applyBorder="1" applyAlignment="1">
      <alignment horizontal="center" vertical="center"/>
    </xf>
    <xf numFmtId="0" fontId="0" fillId="0" borderId="9" xfId="0" applyFill="1" applyBorder="1" applyAlignment="1">
      <alignment horizontal="center" vertical="center" textRotation="90"/>
    </xf>
    <xf numFmtId="0" fontId="0" fillId="0" borderId="10" xfId="0" applyBorder="1" applyAlignment="1">
      <alignment vertical="center"/>
    </xf>
    <xf numFmtId="164" fontId="0" fillId="0" borderId="11" xfId="102" applyNumberFormat="1"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164" fontId="0" fillId="0" borderId="13" xfId="102" applyNumberFormat="1" applyFont="1" applyBorder="1" applyAlignment="1">
      <alignment vertical="center"/>
    </xf>
    <xf numFmtId="0" fontId="9" fillId="0" borderId="0" xfId="0" applyFont="1" applyBorder="1" applyAlignment="1">
      <alignment horizontal="center" vertical="center"/>
    </xf>
    <xf numFmtId="43" fontId="0" fillId="0" borderId="0" xfId="102" applyFont="1"/>
    <xf numFmtId="43" fontId="0" fillId="0" borderId="0" xfId="0" applyNumberFormat="1"/>
    <xf numFmtId="164" fontId="0" fillId="0" borderId="14" xfId="102" applyNumberFormat="1" applyFont="1" applyBorder="1" applyAlignment="1">
      <alignment horizontal="center" vertical="center"/>
    </xf>
    <xf numFmtId="0" fontId="4" fillId="0" borderId="10" xfId="0" applyFont="1" applyBorder="1" applyAlignment="1">
      <alignment horizontal="center" vertical="center"/>
    </xf>
    <xf numFmtId="164" fontId="0" fillId="0" borderId="15" xfId="102" applyNumberFormat="1" applyFont="1" applyBorder="1" applyAlignment="1">
      <alignment vertical="center"/>
    </xf>
    <xf numFmtId="0" fontId="66" fillId="0" borderId="10" xfId="0" applyFont="1" applyBorder="1" applyAlignment="1">
      <alignment horizontal="center" vertical="center"/>
    </xf>
    <xf numFmtId="0" fontId="0" fillId="0" borderId="16" xfId="0" applyBorder="1"/>
    <xf numFmtId="0" fontId="0" fillId="0" borderId="9" xfId="0" applyBorder="1"/>
    <xf numFmtId="0" fontId="4" fillId="0" borderId="15" xfId="0" applyFont="1" applyBorder="1" applyAlignment="1">
      <alignment horizontal="center" vertical="center"/>
    </xf>
    <xf numFmtId="164" fontId="0" fillId="0" borderId="15" xfId="102" applyNumberFormat="1" applyFont="1" applyFill="1" applyBorder="1" applyAlignment="1">
      <alignment vertical="center"/>
    </xf>
    <xf numFmtId="0" fontId="0" fillId="0" borderId="17" xfId="0" applyFill="1" applyBorder="1" applyAlignment="1">
      <alignment horizontal="center" vertical="center" textRotation="90"/>
    </xf>
    <xf numFmtId="164" fontId="0" fillId="0" borderId="14" xfId="102" applyNumberFormat="1" applyFont="1" applyFill="1" applyBorder="1" applyAlignment="1">
      <alignment vertical="center"/>
    </xf>
    <xf numFmtId="0" fontId="0" fillId="0" borderId="9" xfId="0" applyFill="1" applyBorder="1" applyAlignment="1">
      <alignment horizontal="center" vertical="center" textRotation="90" wrapText="1"/>
    </xf>
    <xf numFmtId="164" fontId="0" fillId="0" borderId="18" xfId="102" applyNumberFormat="1" applyFont="1" applyFill="1" applyBorder="1" applyAlignment="1">
      <alignment vertical="center"/>
    </xf>
    <xf numFmtId="164" fontId="0" fillId="0" borderId="10" xfId="102" applyNumberFormat="1" applyFont="1" applyFill="1" applyBorder="1" applyAlignment="1">
      <alignment vertical="center"/>
    </xf>
    <xf numFmtId="0" fontId="0" fillId="0" borderId="12" xfId="0" applyFill="1" applyBorder="1" applyAlignment="1">
      <alignment vertical="center"/>
    </xf>
    <xf numFmtId="0" fontId="0" fillId="9" borderId="16" xfId="0" applyFill="1" applyBorder="1" applyAlignment="1">
      <alignment horizontal="center" vertical="center" textRotation="90"/>
    </xf>
    <xf numFmtId="0" fontId="4" fillId="9" borderId="5" xfId="0" applyFont="1" applyFill="1" applyBorder="1" applyAlignment="1">
      <alignment horizontal="center" vertical="center"/>
    </xf>
    <xf numFmtId="0" fontId="0" fillId="9" borderId="5" xfId="0" applyFill="1" applyBorder="1" applyAlignment="1">
      <alignment vertical="center"/>
    </xf>
    <xf numFmtId="0" fontId="0" fillId="9" borderId="0" xfId="0" applyFill="1" applyBorder="1" applyAlignment="1">
      <alignment vertical="center"/>
    </xf>
    <xf numFmtId="0" fontId="0" fillId="9" borderId="7" xfId="0" applyFill="1" applyBorder="1" applyAlignment="1">
      <alignment vertic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Fill="1" applyBorder="1" applyAlignment="1">
      <alignment horizontal="center"/>
    </xf>
    <xf numFmtId="0" fontId="0" fillId="0" borderId="3" xfId="0" applyBorder="1"/>
    <xf numFmtId="0" fontId="0" fillId="0" borderId="4" xfId="0" applyBorder="1"/>
    <xf numFmtId="0" fontId="8" fillId="10" borderId="1" xfId="0" applyFont="1" applyFill="1" applyBorder="1" applyAlignment="1">
      <alignment vertical="center"/>
    </xf>
    <xf numFmtId="0" fontId="8" fillId="10" borderId="2" xfId="0" applyFont="1" applyFill="1" applyBorder="1" applyAlignment="1">
      <alignment vertical="center"/>
    </xf>
    <xf numFmtId="0" fontId="0" fillId="0" borderId="17" xfId="0" applyBorder="1"/>
    <xf numFmtId="0" fontId="0" fillId="0" borderId="8" xfId="0" applyFill="1" applyBorder="1" applyAlignment="1">
      <alignment horizontal="center" vertical="center" textRotation="90"/>
    </xf>
    <xf numFmtId="0" fontId="8" fillId="0" borderId="3" xfId="0" applyFont="1" applyFill="1" applyBorder="1" applyAlignment="1">
      <alignment vertical="center"/>
    </xf>
    <xf numFmtId="164" fontId="0" fillId="0" borderId="3" xfId="102" applyNumberFormat="1" applyFont="1" applyFill="1" applyBorder="1" applyAlignment="1">
      <alignment horizontal="center" vertical="center"/>
    </xf>
    <xf numFmtId="164" fontId="0" fillId="0" borderId="4" xfId="102" applyNumberFormat="1" applyFont="1" applyFill="1" applyBorder="1" applyAlignment="1">
      <alignment horizontal="center" vertical="center"/>
    </xf>
    <xf numFmtId="0" fontId="0" fillId="10" borderId="16" xfId="0" applyFill="1" applyBorder="1"/>
    <xf numFmtId="0" fontId="4" fillId="10" borderId="5" xfId="0" applyFont="1" applyFill="1" applyBorder="1" applyAlignment="1">
      <alignment horizontal="center" vertical="center"/>
    </xf>
    <xf numFmtId="164" fontId="4" fillId="10" borderId="16" xfId="102" applyNumberFormat="1" applyFont="1" applyFill="1" applyBorder="1" applyAlignment="1">
      <alignment horizontal="center" vertical="center"/>
    </xf>
    <xf numFmtId="164" fontId="4" fillId="10" borderId="6" xfId="102" applyNumberFormat="1" applyFont="1" applyFill="1" applyBorder="1" applyAlignment="1">
      <alignment horizontal="center" vertical="center"/>
    </xf>
    <xf numFmtId="0" fontId="0" fillId="10" borderId="8" xfId="0" applyFill="1" applyBorder="1"/>
    <xf numFmtId="0" fontId="0" fillId="10" borderId="1" xfId="0" applyFill="1" applyBorder="1" applyAlignment="1">
      <alignment horizontal="center" vertical="center"/>
    </xf>
    <xf numFmtId="0" fontId="4" fillId="10" borderId="23" xfId="0" applyFont="1" applyFill="1" applyBorder="1"/>
    <xf numFmtId="0" fontId="0" fillId="10" borderId="23" xfId="0" applyFill="1" applyBorder="1" applyAlignment="1"/>
    <xf numFmtId="0" fontId="0" fillId="10" borderId="23" xfId="0" applyFill="1" applyBorder="1"/>
    <xf numFmtId="43" fontId="4" fillId="11" borderId="24" xfId="0" applyNumberFormat="1" applyFont="1" applyFill="1" applyBorder="1" applyAlignment="1">
      <alignment vertical="center"/>
    </xf>
    <xf numFmtId="0" fontId="0" fillId="0" borderId="25" xfId="0" applyBorder="1"/>
    <xf numFmtId="0" fontId="15" fillId="0" borderId="26" xfId="0" applyFont="1" applyBorder="1" applyAlignment="1">
      <alignment horizontal="center"/>
    </xf>
    <xf numFmtId="0" fontId="18" fillId="0" borderId="27" xfId="0" applyFont="1" applyBorder="1"/>
    <xf numFmtId="0" fontId="18" fillId="0" borderId="28" xfId="0" applyFont="1" applyBorder="1"/>
    <xf numFmtId="0" fontId="18" fillId="0" borderId="28" xfId="0" applyFont="1" applyFill="1" applyBorder="1"/>
    <xf numFmtId="0" fontId="18" fillId="0" borderId="29" xfId="0" applyFont="1" applyFill="1" applyBorder="1"/>
    <xf numFmtId="0" fontId="8" fillId="0" borderId="27" xfId="0" applyFont="1" applyBorder="1"/>
    <xf numFmtId="0" fontId="8" fillId="0" borderId="28" xfId="0" applyFont="1" applyBorder="1"/>
    <xf numFmtId="0" fontId="8" fillId="0" borderId="17" xfId="0" applyFont="1" applyBorder="1"/>
    <xf numFmtId="164" fontId="0" fillId="0" borderId="18" xfId="102" applyNumberFormat="1" applyFont="1" applyBorder="1" applyAlignment="1">
      <alignment vertical="center"/>
    </xf>
    <xf numFmtId="164" fontId="0" fillId="0" borderId="7" xfId="102" applyNumberFormat="1" applyFont="1" applyBorder="1" applyAlignment="1">
      <alignment horizontal="center" vertical="center"/>
    </xf>
    <xf numFmtId="0" fontId="0" fillId="0" borderId="3" xfId="0" applyBorder="1" applyAlignment="1">
      <alignment vertical="center"/>
    </xf>
    <xf numFmtId="164" fontId="7" fillId="0" borderId="18" xfId="102" applyNumberFormat="1" applyFont="1" applyBorder="1" applyAlignment="1">
      <alignment vertical="center"/>
    </xf>
    <xf numFmtId="164" fontId="8" fillId="0" borderId="0" xfId="102" applyNumberFormat="1" applyFont="1" applyFill="1" applyBorder="1" applyAlignment="1">
      <alignment vertical="center"/>
    </xf>
    <xf numFmtId="164" fontId="7" fillId="0" borderId="0" xfId="102" applyNumberFormat="1" applyFont="1" applyBorder="1" applyAlignment="1">
      <alignment vertical="center"/>
    </xf>
    <xf numFmtId="164" fontId="8" fillId="0" borderId="15" xfId="102" applyNumberFormat="1" applyFont="1" applyFill="1" applyBorder="1" applyAlignment="1">
      <alignment vertical="center"/>
    </xf>
    <xf numFmtId="164" fontId="7" fillId="0" borderId="15" xfId="102" applyNumberFormat="1" applyFont="1" applyBorder="1" applyAlignment="1">
      <alignment vertical="center"/>
    </xf>
    <xf numFmtId="164" fontId="8" fillId="0" borderId="3" xfId="102" applyNumberFormat="1" applyFont="1" applyFill="1" applyBorder="1" applyAlignment="1">
      <alignment vertical="center"/>
    </xf>
    <xf numFmtId="164" fontId="7" fillId="0" borderId="3" xfId="102" applyNumberFormat="1" applyFont="1" applyFill="1" applyBorder="1" applyAlignment="1">
      <alignment vertical="center"/>
    </xf>
    <xf numFmtId="164" fontId="2" fillId="10" borderId="5" xfId="102" applyNumberFormat="1" applyFont="1" applyFill="1" applyBorder="1" applyAlignment="1">
      <alignment vertical="center"/>
    </xf>
    <xf numFmtId="164" fontId="7" fillId="0" borderId="30" xfId="102" applyNumberFormat="1" applyFont="1" applyBorder="1" applyAlignment="1">
      <alignment vertical="center"/>
    </xf>
    <xf numFmtId="164" fontId="67" fillId="0" borderId="0" xfId="102" applyNumberFormat="1" applyFont="1" applyAlignment="1">
      <alignment vertical="center"/>
    </xf>
    <xf numFmtId="164" fontId="8" fillId="11" borderId="31" xfId="102" applyNumberFormat="1" applyFont="1" applyFill="1" applyBorder="1" applyAlignment="1">
      <alignment vertical="center"/>
    </xf>
    <xf numFmtId="0" fontId="8" fillId="11" borderId="18" xfId="0" applyFont="1" applyFill="1" applyBorder="1" applyAlignment="1">
      <alignment vertical="center"/>
    </xf>
    <xf numFmtId="0" fontId="8" fillId="11" borderId="32" xfId="0" applyFont="1" applyFill="1" applyBorder="1" applyAlignment="1">
      <alignment vertical="center"/>
    </xf>
    <xf numFmtId="0" fontId="8" fillId="11" borderId="18" xfId="0" applyFont="1" applyFill="1" applyBorder="1" applyAlignment="1">
      <alignment horizontal="center" vertical="center"/>
    </xf>
    <xf numFmtId="0" fontId="8" fillId="11" borderId="33" xfId="0" applyFont="1" applyFill="1" applyBorder="1" applyAlignment="1">
      <alignment horizontal="center" vertical="center"/>
    </xf>
    <xf numFmtId="0" fontId="8" fillId="11" borderId="32" xfId="0" applyFont="1" applyFill="1" applyBorder="1" applyAlignment="1">
      <alignment horizontal="center" vertical="center"/>
    </xf>
    <xf numFmtId="0" fontId="68" fillId="0" borderId="18" xfId="0" applyFont="1" applyBorder="1" applyAlignment="1">
      <alignment vertical="center"/>
    </xf>
    <xf numFmtId="0" fontId="69" fillId="0" borderId="18" xfId="0" applyFont="1" applyBorder="1" applyAlignment="1">
      <alignment vertical="center"/>
    </xf>
    <xf numFmtId="0" fontId="70" fillId="0" borderId="31" xfId="0" applyFont="1" applyBorder="1" applyAlignment="1">
      <alignment vertical="center"/>
    </xf>
    <xf numFmtId="0" fontId="71" fillId="0" borderId="31" xfId="0" applyFont="1" applyBorder="1" applyAlignment="1">
      <alignment vertical="center"/>
    </xf>
    <xf numFmtId="0" fontId="71" fillId="0" borderId="31" xfId="0" applyFont="1" applyFill="1" applyBorder="1" applyAlignment="1">
      <alignment vertical="center"/>
    </xf>
    <xf numFmtId="164" fontId="23" fillId="12" borderId="25" xfId="102" applyNumberFormat="1" applyFont="1" applyFill="1" applyBorder="1"/>
    <xf numFmtId="164" fontId="23" fillId="12" borderId="34" xfId="102" applyNumberFormat="1" applyFont="1" applyFill="1" applyBorder="1"/>
    <xf numFmtId="164" fontId="14" fillId="13" borderId="35" xfId="102" applyNumberFormat="1" applyFont="1" applyFill="1" applyBorder="1"/>
    <xf numFmtId="164" fontId="14" fillId="13" borderId="36" xfId="102" applyNumberFormat="1" applyFont="1" applyFill="1" applyBorder="1"/>
    <xf numFmtId="164" fontId="9" fillId="13" borderId="37" xfId="102" applyNumberFormat="1" applyFont="1" applyFill="1" applyBorder="1"/>
    <xf numFmtId="164" fontId="23" fillId="14" borderId="37" xfId="102" applyNumberFormat="1" applyFont="1" applyFill="1" applyBorder="1"/>
    <xf numFmtId="164" fontId="23" fillId="14" borderId="36" xfId="102" applyNumberFormat="1" applyFont="1" applyFill="1" applyBorder="1"/>
    <xf numFmtId="164" fontId="24" fillId="15" borderId="25" xfId="102" applyNumberFormat="1" applyFont="1" applyFill="1"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32" xfId="0" applyBorder="1"/>
    <xf numFmtId="0" fontId="0" fillId="0" borderId="44" xfId="0" applyBorder="1"/>
    <xf numFmtId="0" fontId="72" fillId="0" borderId="45" xfId="0" applyFont="1" applyBorder="1" applyAlignment="1">
      <alignment horizontal="center"/>
    </xf>
    <xf numFmtId="0" fontId="0" fillId="0" borderId="46" xfId="0" applyBorder="1"/>
    <xf numFmtId="0" fontId="0" fillId="0" borderId="47" xfId="0" applyBorder="1"/>
    <xf numFmtId="0" fontId="0" fillId="0" borderId="31" xfId="0" applyBorder="1"/>
    <xf numFmtId="0" fontId="0" fillId="0" borderId="48" xfId="0" applyBorder="1"/>
    <xf numFmtId="0" fontId="73" fillId="11" borderId="49" xfId="0" applyFont="1" applyFill="1" applyBorder="1" applyAlignment="1">
      <alignment horizontal="center"/>
    </xf>
    <xf numFmtId="0" fontId="4" fillId="0" borderId="0" xfId="0" applyFont="1" applyFill="1" applyAlignment="1">
      <alignment horizontal="center" vertical="center" textRotation="90" wrapText="1"/>
    </xf>
    <xf numFmtId="0" fontId="74" fillId="0" borderId="31" xfId="0" applyFont="1" applyBorder="1" applyAlignment="1">
      <alignment horizontal="center"/>
    </xf>
    <xf numFmtId="0" fontId="75" fillId="0" borderId="31" xfId="0" applyFont="1" applyBorder="1"/>
    <xf numFmtId="0" fontId="74" fillId="0" borderId="31" xfId="0" applyFont="1" applyBorder="1" applyAlignment="1">
      <alignment horizontal="center" wrapText="1"/>
    </xf>
    <xf numFmtId="0" fontId="74" fillId="0" borderId="49" xfId="0" applyFont="1" applyBorder="1" applyAlignment="1">
      <alignment horizontal="center"/>
    </xf>
    <xf numFmtId="0" fontId="0" fillId="0" borderId="47" xfId="0" applyBorder="1" applyAlignment="1">
      <alignment wrapText="1"/>
    </xf>
    <xf numFmtId="3" fontId="0" fillId="0" borderId="31" xfId="0" applyNumberFormat="1" applyBorder="1" applyAlignment="1"/>
    <xf numFmtId="10" fontId="0" fillId="0" borderId="31" xfId="0" applyNumberFormat="1" applyBorder="1" applyAlignment="1"/>
    <xf numFmtId="10" fontId="0" fillId="10" borderId="31" xfId="0" applyNumberFormat="1" applyFill="1" applyBorder="1" applyAlignment="1"/>
    <xf numFmtId="0" fontId="0" fillId="10" borderId="49" xfId="0" applyFill="1" applyBorder="1" applyAlignment="1"/>
    <xf numFmtId="164" fontId="76" fillId="10" borderId="31" xfId="0" applyNumberFormat="1" applyFont="1" applyFill="1" applyBorder="1" applyAlignment="1"/>
    <xf numFmtId="164" fontId="76" fillId="10" borderId="48" xfId="0" applyNumberFormat="1" applyFont="1" applyFill="1" applyBorder="1" applyAlignment="1">
      <alignment wrapText="1"/>
    </xf>
    <xf numFmtId="0" fontId="0" fillId="0" borderId="50" xfId="0" applyBorder="1" applyAlignment="1"/>
    <xf numFmtId="3" fontId="0" fillId="0" borderId="31" xfId="0" applyNumberFormat="1" applyBorder="1" applyAlignment="1">
      <alignment horizontal="center"/>
    </xf>
    <xf numFmtId="10" fontId="0" fillId="10" borderId="31" xfId="0" applyNumberFormat="1" applyFill="1" applyBorder="1" applyAlignment="1">
      <alignment horizontal="center"/>
    </xf>
    <xf numFmtId="0" fontId="0" fillId="10" borderId="49" xfId="0" applyFill="1" applyBorder="1" applyAlignment="1">
      <alignment horizontal="center"/>
    </xf>
    <xf numFmtId="41" fontId="77" fillId="10" borderId="31" xfId="0" applyNumberFormat="1" applyFont="1" applyFill="1" applyBorder="1" applyAlignment="1">
      <alignment horizontal="center"/>
    </xf>
    <xf numFmtId="0" fontId="8" fillId="0" borderId="5" xfId="64" applyBorder="1"/>
    <xf numFmtId="43" fontId="0" fillId="0" borderId="5" xfId="36" applyNumberFormat="1" applyFont="1" applyBorder="1"/>
    <xf numFmtId="0" fontId="29" fillId="5" borderId="51" xfId="64" applyFont="1" applyFill="1" applyBorder="1" applyAlignment="1">
      <alignment horizontal="center" vertical="center"/>
    </xf>
    <xf numFmtId="0" fontId="8" fillId="0" borderId="0" xfId="64"/>
    <xf numFmtId="0" fontId="8" fillId="0" borderId="0" xfId="64" applyBorder="1"/>
    <xf numFmtId="43" fontId="0" fillId="0" borderId="0" xfId="36" applyNumberFormat="1" applyFont="1" applyBorder="1"/>
    <xf numFmtId="0" fontId="8" fillId="0" borderId="3" xfId="64" applyBorder="1"/>
    <xf numFmtId="43" fontId="0" fillId="0" borderId="3" xfId="36" applyNumberFormat="1" applyFont="1" applyBorder="1"/>
    <xf numFmtId="0" fontId="4" fillId="6" borderId="25" xfId="64" applyFont="1" applyFill="1" applyBorder="1" applyAlignment="1">
      <alignment horizontal="center" vertical="center" wrapText="1"/>
    </xf>
    <xf numFmtId="43" fontId="4" fillId="6" borderId="25" xfId="36" applyFont="1" applyFill="1" applyBorder="1" applyAlignment="1">
      <alignment horizontal="center" vertical="center" wrapText="1"/>
    </xf>
    <xf numFmtId="0" fontId="4" fillId="12" borderId="25" xfId="64" applyFont="1" applyFill="1" applyBorder="1" applyAlignment="1">
      <alignment horizontal="center" vertical="center" wrapText="1"/>
    </xf>
    <xf numFmtId="43" fontId="4" fillId="6" borderId="25" xfId="36" applyNumberFormat="1" applyFont="1" applyFill="1" applyBorder="1" applyAlignment="1">
      <alignment horizontal="center" vertical="center" wrapText="1"/>
    </xf>
    <xf numFmtId="0" fontId="35" fillId="0" borderId="0" xfId="64" applyFont="1" applyFill="1" applyBorder="1" applyAlignment="1">
      <alignment textRotation="90"/>
    </xf>
    <xf numFmtId="0" fontId="8" fillId="0" borderId="0" xfId="64" applyFill="1" applyBorder="1"/>
    <xf numFmtId="0" fontId="8" fillId="4" borderId="52" xfId="64" applyFont="1" applyFill="1" applyBorder="1" applyAlignment="1">
      <alignment vertical="center"/>
    </xf>
    <xf numFmtId="43" fontId="0" fillId="4" borderId="39" xfId="36" applyFont="1" applyFill="1" applyBorder="1" applyAlignment="1">
      <alignment vertical="center"/>
    </xf>
    <xf numFmtId="0" fontId="8" fillId="4" borderId="39" xfId="64" applyFont="1" applyFill="1" applyBorder="1" applyAlignment="1">
      <alignment horizontal="center" vertical="center"/>
    </xf>
    <xf numFmtId="0" fontId="8" fillId="4" borderId="40" xfId="64" applyFont="1" applyFill="1" applyBorder="1" applyAlignment="1">
      <alignment horizontal="center" vertical="center"/>
    </xf>
    <xf numFmtId="43" fontId="8" fillId="10" borderId="41" xfId="36" applyNumberFormat="1" applyFont="1" applyFill="1" applyBorder="1" applyAlignment="1">
      <alignment vertical="center"/>
    </xf>
    <xf numFmtId="43" fontId="8" fillId="0" borderId="0" xfId="64" applyNumberFormat="1"/>
    <xf numFmtId="0" fontId="8" fillId="4" borderId="42" xfId="64" applyFont="1" applyFill="1" applyBorder="1" applyAlignment="1">
      <alignment vertical="center"/>
    </xf>
    <xf numFmtId="43" fontId="0" fillId="4" borderId="31" xfId="36" applyFont="1" applyFill="1" applyBorder="1" applyAlignment="1">
      <alignment vertical="center"/>
    </xf>
    <xf numFmtId="0" fontId="8" fillId="4" borderId="31" xfId="64" applyFill="1" applyBorder="1" applyAlignment="1">
      <alignment horizontal="center" vertical="center"/>
    </xf>
    <xf numFmtId="0" fontId="8" fillId="4" borderId="48" xfId="64" applyFill="1" applyBorder="1" applyAlignment="1">
      <alignment horizontal="center" vertical="center"/>
    </xf>
    <xf numFmtId="0" fontId="8" fillId="4" borderId="46" xfId="64" applyFill="1" applyBorder="1" applyAlignment="1">
      <alignment vertical="center"/>
    </xf>
    <xf numFmtId="0" fontId="4" fillId="10" borderId="1" xfId="64" applyFont="1" applyFill="1" applyBorder="1"/>
    <xf numFmtId="43" fontId="8" fillId="10" borderId="1" xfId="64" applyNumberFormat="1" applyFill="1" applyBorder="1"/>
    <xf numFmtId="0" fontId="8" fillId="10" borderId="53" xfId="64" applyFill="1" applyBorder="1"/>
    <xf numFmtId="0" fontId="8" fillId="10" borderId="2" xfId="64" applyFill="1" applyBorder="1" applyAlignment="1">
      <alignment horizontal="center" vertical="center"/>
    </xf>
    <xf numFmtId="43" fontId="4" fillId="10" borderId="25" xfId="36" applyFont="1" applyFill="1" applyBorder="1" applyAlignment="1">
      <alignment vertical="center"/>
    </xf>
    <xf numFmtId="0" fontId="8" fillId="0" borderId="9" xfId="64" applyBorder="1"/>
    <xf numFmtId="0" fontId="4" fillId="0" borderId="9" xfId="64" applyFont="1" applyFill="1" applyBorder="1"/>
    <xf numFmtId="43" fontId="4" fillId="7" borderId="25" xfId="64" applyNumberFormat="1" applyFont="1" applyFill="1" applyBorder="1"/>
    <xf numFmtId="0" fontId="8" fillId="0" borderId="8" xfId="64" applyBorder="1"/>
    <xf numFmtId="164" fontId="0" fillId="0" borderId="18" xfId="102" applyNumberFormat="1" applyFont="1" applyBorder="1" applyAlignment="1">
      <alignment horizontal="center" vertical="center"/>
    </xf>
    <xf numFmtId="164" fontId="0" fillId="0" borderId="54" xfId="102" applyNumberFormat="1" applyFont="1" applyBorder="1" applyAlignment="1">
      <alignment horizontal="center" vertical="center"/>
    </xf>
    <xf numFmtId="0" fontId="12" fillId="0" borderId="10" xfId="0" applyFont="1" applyBorder="1" applyAlignment="1">
      <alignment horizontal="center" vertical="center"/>
    </xf>
    <xf numFmtId="0" fontId="0" fillId="0" borderId="15" xfId="0" applyBorder="1" applyAlignment="1">
      <alignment vertical="center"/>
    </xf>
    <xf numFmtId="0" fontId="0" fillId="0" borderId="0" xfId="0" applyAlignment="1">
      <alignment vertical="center" wrapText="1"/>
    </xf>
    <xf numFmtId="164" fontId="7" fillId="0" borderId="12" xfId="102" applyNumberFormat="1" applyFont="1" applyBorder="1" applyAlignment="1">
      <alignment vertical="center"/>
    </xf>
    <xf numFmtId="164" fontId="7" fillId="0" borderId="44" xfId="102" applyNumberFormat="1" applyFont="1" applyBorder="1" applyAlignment="1">
      <alignment vertical="center"/>
    </xf>
    <xf numFmtId="164" fontId="7" fillId="0" borderId="25" xfId="102" applyNumberFormat="1" applyFont="1" applyBorder="1" applyAlignment="1">
      <alignment vertical="center"/>
    </xf>
    <xf numFmtId="164" fontId="2" fillId="12" borderId="25" xfId="102" applyNumberFormat="1" applyFont="1" applyFill="1" applyBorder="1" applyAlignment="1">
      <alignment vertical="center"/>
    </xf>
    <xf numFmtId="164" fontId="7" fillId="12" borderId="25" xfId="102" applyNumberFormat="1" applyFont="1" applyFill="1" applyBorder="1" applyAlignment="1">
      <alignment vertical="center"/>
    </xf>
    <xf numFmtId="164" fontId="78" fillId="12" borderId="1" xfId="0" applyNumberFormat="1" applyFont="1" applyFill="1" applyBorder="1" applyAlignment="1">
      <alignment horizontal="center" vertical="center"/>
    </xf>
    <xf numFmtId="164" fontId="0" fillId="0" borderId="10" xfId="102" applyNumberFormat="1" applyFont="1" applyBorder="1" applyAlignment="1">
      <alignment vertical="center"/>
    </xf>
    <xf numFmtId="164" fontId="0" fillId="0" borderId="10" xfId="102" applyNumberFormat="1" applyFont="1" applyBorder="1" applyAlignment="1">
      <alignment horizontal="center" vertical="center"/>
    </xf>
    <xf numFmtId="164" fontId="4" fillId="10" borderId="25" xfId="102" applyNumberFormat="1" applyFont="1" applyFill="1" applyBorder="1" applyAlignment="1">
      <alignment vertical="center"/>
    </xf>
    <xf numFmtId="164" fontId="4" fillId="10" borderId="1" xfId="102" applyNumberFormat="1" applyFont="1" applyFill="1" applyBorder="1" applyAlignment="1">
      <alignment vertical="center"/>
    </xf>
    <xf numFmtId="0" fontId="0" fillId="0" borderId="0" xfId="0" applyAlignment="1"/>
    <xf numFmtId="0" fontId="79" fillId="0" borderId="0" xfId="0" applyFont="1" applyAlignment="1">
      <alignment horizontal="center"/>
    </xf>
    <xf numFmtId="0" fontId="78" fillId="0" borderId="0" xfId="0" applyFont="1" applyAlignment="1">
      <alignment horizontal="center"/>
    </xf>
    <xf numFmtId="0" fontId="80" fillId="0" borderId="0" xfId="0" applyFont="1" applyAlignment="1">
      <alignment horizontal="center"/>
    </xf>
    <xf numFmtId="168" fontId="30" fillId="0" borderId="0" xfId="0" applyNumberFormat="1" applyFont="1" applyAlignment="1">
      <alignment horizontal="center"/>
    </xf>
    <xf numFmtId="168" fontId="80" fillId="0" borderId="0" xfId="0" applyNumberFormat="1" applyFont="1" applyAlignment="1">
      <alignment horizontal="center"/>
    </xf>
    <xf numFmtId="43" fontId="0" fillId="0" borderId="0" xfId="0" applyNumberFormat="1" applyAlignment="1">
      <alignment vertical="center" wrapText="1"/>
    </xf>
    <xf numFmtId="0" fontId="0" fillId="0" borderId="31" xfId="0" applyBorder="1" applyAlignment="1">
      <alignment vertical="center" wrapText="1"/>
    </xf>
    <xf numFmtId="43" fontId="80" fillId="0" borderId="0" xfId="102" applyFont="1" applyAlignment="1">
      <alignment horizontal="center"/>
    </xf>
    <xf numFmtId="43" fontId="30" fillId="0" borderId="0" xfId="102" applyFont="1" applyAlignment="1">
      <alignment horizontal="center"/>
    </xf>
    <xf numFmtId="0" fontId="18" fillId="0" borderId="0" xfId="0" applyFont="1" applyAlignment="1">
      <alignment horizontal="center"/>
    </xf>
    <xf numFmtId="0" fontId="0" fillId="10" borderId="28" xfId="0" applyFill="1" applyBorder="1"/>
    <xf numFmtId="0" fontId="0" fillId="10" borderId="55" xfId="0" applyFill="1" applyBorder="1"/>
    <xf numFmtId="0" fontId="0" fillId="0" borderId="8" xfId="0" applyBorder="1"/>
    <xf numFmtId="0" fontId="8" fillId="0" borderId="3" xfId="0" applyFont="1" applyBorder="1" applyAlignment="1">
      <alignment horizontal="center"/>
    </xf>
    <xf numFmtId="0" fontId="4" fillId="4" borderId="26" xfId="0" applyFont="1" applyFill="1" applyBorder="1" applyAlignment="1">
      <alignment horizontal="center" vertical="center"/>
    </xf>
    <xf numFmtId="0" fontId="4" fillId="0" borderId="31" xfId="0" applyFont="1" applyFill="1" applyBorder="1" applyAlignment="1">
      <alignment vertical="center"/>
    </xf>
    <xf numFmtId="0" fontId="6" fillId="0" borderId="31" xfId="0" applyFont="1" applyFill="1" applyBorder="1" applyAlignment="1">
      <alignment vertical="center"/>
    </xf>
    <xf numFmtId="9" fontId="81" fillId="0" borderId="31" xfId="0" applyNumberFormat="1" applyFont="1" applyBorder="1" applyAlignment="1">
      <alignment horizontal="center" vertical="center"/>
    </xf>
    <xf numFmtId="0" fontId="81" fillId="0" borderId="31" xfId="0" applyFont="1" applyBorder="1" applyAlignment="1">
      <alignment horizontal="center" vertical="center"/>
    </xf>
    <xf numFmtId="0" fontId="30" fillId="0" borderId="0" xfId="0" applyFont="1"/>
    <xf numFmtId="164" fontId="81" fillId="0" borderId="31" xfId="102" applyNumberFormat="1" applyFont="1" applyBorder="1" applyAlignment="1">
      <alignment horizontal="center" vertical="center"/>
    </xf>
    <xf numFmtId="0" fontId="68" fillId="0" borderId="32" xfId="0" applyFont="1" applyBorder="1" applyAlignment="1">
      <alignment vertical="center" wrapText="1"/>
    </xf>
    <xf numFmtId="164" fontId="8" fillId="10" borderId="31" xfId="102" applyNumberFormat="1" applyFont="1" applyFill="1" applyBorder="1" applyAlignment="1">
      <alignment vertical="center"/>
    </xf>
    <xf numFmtId="164" fontId="8" fillId="16" borderId="31" xfId="102" applyNumberFormat="1" applyFont="1" applyFill="1" applyBorder="1" applyAlignment="1">
      <alignment vertical="center"/>
    </xf>
    <xf numFmtId="0" fontId="69" fillId="0" borderId="31" xfId="0" applyFont="1" applyBorder="1" applyAlignment="1">
      <alignment vertical="center"/>
    </xf>
    <xf numFmtId="0" fontId="43" fillId="11" borderId="31" xfId="0" applyFont="1" applyFill="1" applyBorder="1" applyAlignment="1">
      <alignment horizontal="center" vertical="center" wrapText="1"/>
    </xf>
    <xf numFmtId="164" fontId="43" fillId="12" borderId="31" xfId="0" applyNumberFormat="1" applyFont="1" applyFill="1" applyBorder="1" applyAlignment="1">
      <alignment vertical="center" wrapText="1"/>
    </xf>
    <xf numFmtId="0" fontId="82" fillId="12" borderId="49" xfId="0" applyFont="1" applyFill="1" applyBorder="1" applyAlignment="1">
      <alignment horizontal="center" vertical="center" wrapText="1"/>
    </xf>
    <xf numFmtId="0" fontId="67" fillId="0" borderId="31" xfId="0" applyFont="1" applyFill="1" applyBorder="1" applyAlignment="1">
      <alignment wrapText="1"/>
    </xf>
    <xf numFmtId="43" fontId="8" fillId="4" borderId="31" xfId="36" applyFont="1" applyFill="1" applyBorder="1" applyAlignment="1">
      <alignment vertical="center"/>
    </xf>
    <xf numFmtId="0" fontId="8" fillId="4" borderId="56" xfId="64" applyFill="1" applyBorder="1" applyAlignment="1">
      <alignment vertical="center"/>
    </xf>
    <xf numFmtId="43" fontId="8" fillId="4" borderId="18" xfId="36" applyFont="1" applyFill="1" applyBorder="1" applyAlignment="1">
      <alignment vertical="center"/>
    </xf>
    <xf numFmtId="0" fontId="8" fillId="4" borderId="18" xfId="64" applyFill="1" applyBorder="1" applyAlignment="1">
      <alignment horizontal="center" vertical="center"/>
    </xf>
    <xf numFmtId="0" fontId="8" fillId="4" borderId="10" xfId="64" applyFill="1" applyBorder="1" applyAlignment="1">
      <alignment horizontal="center" vertical="center"/>
    </xf>
    <xf numFmtId="0" fontId="8" fillId="4" borderId="32" xfId="64" applyFill="1" applyBorder="1" applyAlignment="1">
      <alignment horizontal="center" vertical="center"/>
    </xf>
    <xf numFmtId="0" fontId="8" fillId="4" borderId="44" xfId="64" applyFill="1" applyBorder="1" applyAlignment="1">
      <alignment horizontal="center" vertical="center"/>
    </xf>
    <xf numFmtId="43" fontId="8" fillId="10" borderId="45" xfId="36" applyNumberFormat="1" applyFont="1" applyFill="1" applyBorder="1" applyAlignment="1">
      <alignment vertical="center"/>
    </xf>
    <xf numFmtId="0" fontId="8" fillId="0" borderId="42" xfId="64" applyFont="1" applyFill="1" applyBorder="1" applyAlignment="1">
      <alignment vertical="center"/>
    </xf>
    <xf numFmtId="43" fontId="0" fillId="0" borderId="48" xfId="36" applyFont="1" applyFill="1" applyBorder="1" applyAlignment="1">
      <alignment vertical="center"/>
    </xf>
    <xf numFmtId="0" fontId="8" fillId="0" borderId="57" xfId="64" applyFill="1" applyBorder="1" applyAlignment="1">
      <alignment vertical="center"/>
    </xf>
    <xf numFmtId="43" fontId="0" fillId="0" borderId="58" xfId="36" applyFont="1" applyFill="1" applyBorder="1" applyAlignment="1">
      <alignment vertical="center"/>
    </xf>
    <xf numFmtId="0" fontId="4" fillId="18" borderId="19" xfId="64" applyFont="1" applyFill="1" applyBorder="1" applyAlignment="1">
      <alignment horizontal="center" vertical="center"/>
    </xf>
    <xf numFmtId="0" fontId="4" fillId="18" borderId="20" xfId="64" applyFont="1" applyFill="1" applyBorder="1" applyAlignment="1">
      <alignment horizontal="center" vertical="center"/>
    </xf>
    <xf numFmtId="0" fontId="4" fillId="18" borderId="53" xfId="64" applyFont="1" applyFill="1" applyBorder="1" applyAlignment="1">
      <alignment horizontal="center" vertical="center"/>
    </xf>
    <xf numFmtId="43" fontId="4" fillId="18" borderId="21" xfId="36" applyNumberFormat="1" applyFont="1" applyFill="1" applyBorder="1" applyAlignment="1">
      <alignment vertical="center"/>
    </xf>
    <xf numFmtId="0" fontId="4" fillId="18" borderId="59" xfId="64" applyFont="1" applyFill="1" applyBorder="1" applyAlignment="1">
      <alignment horizontal="center" vertical="center"/>
    </xf>
    <xf numFmtId="0" fontId="2" fillId="0" borderId="44" xfId="0" applyFont="1" applyBorder="1" applyAlignment="1">
      <alignment vertical="center"/>
    </xf>
    <xf numFmtId="0" fontId="2" fillId="11" borderId="33" xfId="0" applyFont="1" applyFill="1" applyBorder="1" applyAlignment="1">
      <alignment vertical="center"/>
    </xf>
    <xf numFmtId="0" fontId="0" fillId="0" borderId="0" xfId="0" applyBorder="1"/>
    <xf numFmtId="0" fontId="0" fillId="0" borderId="0" xfId="0" applyBorder="1" applyAlignment="1">
      <alignment vertical="center" wrapText="1"/>
    </xf>
    <xf numFmtId="0" fontId="0" fillId="19" borderId="7" xfId="0" applyFill="1" applyBorder="1" applyAlignment="1">
      <alignment vertical="center" wrapText="1"/>
    </xf>
    <xf numFmtId="43" fontId="0" fillId="4" borderId="32" xfId="36" applyFont="1" applyFill="1" applyBorder="1" applyAlignment="1">
      <alignment vertical="center"/>
    </xf>
    <xf numFmtId="0" fontId="8" fillId="4" borderId="32" xfId="64" applyFont="1" applyFill="1" applyBorder="1" applyAlignment="1">
      <alignment horizontal="center" vertical="center"/>
    </xf>
    <xf numFmtId="0" fontId="8" fillId="4" borderId="44" xfId="64" applyFont="1" applyFill="1" applyBorder="1" applyAlignment="1">
      <alignment horizontal="center" vertical="center"/>
    </xf>
    <xf numFmtId="0" fontId="8" fillId="4" borderId="33" xfId="64" applyFill="1" applyBorder="1" applyAlignment="1">
      <alignment horizontal="center" vertical="center"/>
    </xf>
    <xf numFmtId="0" fontId="8" fillId="4" borderId="12" xfId="64" applyFill="1" applyBorder="1" applyAlignment="1">
      <alignment horizontal="center" vertical="center"/>
    </xf>
    <xf numFmtId="0" fontId="8" fillId="20" borderId="39" xfId="64" applyFill="1" applyBorder="1" applyAlignment="1">
      <alignment horizontal="center" vertical="center"/>
    </xf>
    <xf numFmtId="0" fontId="8" fillId="20" borderId="32" xfId="64" applyFill="1" applyBorder="1" applyAlignment="1">
      <alignment horizontal="center" vertical="center"/>
    </xf>
    <xf numFmtId="0" fontId="8" fillId="20" borderId="33" xfId="64" applyFill="1" applyBorder="1" applyAlignment="1">
      <alignment horizontal="center" vertical="center"/>
    </xf>
    <xf numFmtId="0" fontId="8" fillId="20" borderId="31" xfId="64" applyFill="1" applyBorder="1" applyAlignment="1">
      <alignment horizontal="center" vertical="center"/>
    </xf>
    <xf numFmtId="0" fontId="76" fillId="9" borderId="47" xfId="0" applyFont="1" applyFill="1" applyBorder="1" applyAlignment="1"/>
    <xf numFmtId="0" fontId="2" fillId="11" borderId="33" xfId="0" applyFont="1" applyFill="1" applyBorder="1" applyAlignment="1" applyProtection="1">
      <alignment vertical="center"/>
    </xf>
    <xf numFmtId="0" fontId="2" fillId="11" borderId="18" xfId="0" applyFont="1" applyFill="1" applyBorder="1" applyAlignment="1">
      <alignment vertical="center"/>
    </xf>
    <xf numFmtId="0" fontId="76" fillId="21" borderId="46" xfId="0" applyFont="1" applyFill="1" applyBorder="1" applyAlignment="1"/>
    <xf numFmtId="0" fontId="76" fillId="21" borderId="47" xfId="0" applyFont="1" applyFill="1" applyBorder="1" applyAlignment="1"/>
    <xf numFmtId="164" fontId="76" fillId="21" borderId="31" xfId="0" applyNumberFormat="1" applyFont="1" applyFill="1" applyBorder="1" applyAlignment="1"/>
    <xf numFmtId="164" fontId="76" fillId="21" borderId="48" xfId="0" applyNumberFormat="1" applyFont="1" applyFill="1" applyBorder="1" applyAlignment="1">
      <alignment wrapText="1"/>
    </xf>
    <xf numFmtId="0" fontId="76" fillId="22" borderId="46" xfId="0" applyFont="1" applyFill="1" applyBorder="1" applyAlignment="1"/>
    <xf numFmtId="0" fontId="76" fillId="22" borderId="47" xfId="0" applyFont="1" applyFill="1" applyBorder="1" applyAlignment="1"/>
    <xf numFmtId="164" fontId="76" fillId="22" borderId="31" xfId="0" applyNumberFormat="1" applyFont="1" applyFill="1" applyBorder="1" applyAlignment="1"/>
    <xf numFmtId="164" fontId="8" fillId="9" borderId="31" xfId="102" applyNumberFormat="1" applyFont="1" applyFill="1" applyBorder="1" applyAlignment="1">
      <alignment vertical="center"/>
    </xf>
    <xf numFmtId="164" fontId="8" fillId="9" borderId="48" xfId="102" applyNumberFormat="1" applyFont="1" applyFill="1" applyBorder="1" applyAlignment="1">
      <alignment vertical="center"/>
    </xf>
    <xf numFmtId="0" fontId="4" fillId="0" borderId="57" xfId="0" applyFont="1" applyBorder="1" applyAlignment="1"/>
    <xf numFmtId="41" fontId="77" fillId="22" borderId="31" xfId="0" applyNumberFormat="1" applyFont="1" applyFill="1" applyBorder="1" applyAlignment="1">
      <alignment horizontal="center"/>
    </xf>
    <xf numFmtId="164" fontId="8" fillId="9" borderId="31" xfId="102" applyNumberFormat="1" applyFont="1" applyFill="1" applyBorder="1"/>
    <xf numFmtId="164" fontId="8" fillId="9" borderId="48" xfId="102" applyNumberFormat="1" applyFont="1" applyFill="1" applyBorder="1"/>
    <xf numFmtId="164" fontId="7" fillId="0" borderId="51" xfId="102" applyNumberFormat="1" applyFont="1" applyFill="1" applyBorder="1" applyAlignment="1">
      <alignment vertical="center"/>
    </xf>
    <xf numFmtId="164" fontId="7" fillId="0" borderId="37" xfId="102" applyNumberFormat="1" applyFont="1" applyFill="1" applyBorder="1" applyAlignment="1">
      <alignment vertical="center"/>
    </xf>
    <xf numFmtId="0" fontId="77" fillId="22" borderId="47" xfId="0" applyFont="1" applyFill="1" applyBorder="1" applyAlignment="1">
      <alignment wrapText="1"/>
    </xf>
    <xf numFmtId="0" fontId="0" fillId="22" borderId="47" xfId="0" applyFill="1" applyBorder="1" applyAlignment="1"/>
    <xf numFmtId="164" fontId="0" fillId="0" borderId="0" xfId="0" applyNumberFormat="1"/>
    <xf numFmtId="164" fontId="83" fillId="0" borderId="37" xfId="102" applyNumberFormat="1" applyFont="1" applyFill="1" applyBorder="1" applyAlignment="1">
      <alignment vertical="center"/>
    </xf>
    <xf numFmtId="164" fontId="83" fillId="0" borderId="60" xfId="102" applyNumberFormat="1" applyFont="1" applyFill="1" applyBorder="1" applyAlignment="1">
      <alignment vertical="center"/>
    </xf>
    <xf numFmtId="164" fontId="84" fillId="16" borderId="31" xfId="102" applyNumberFormat="1" applyFont="1" applyFill="1" applyBorder="1"/>
    <xf numFmtId="164" fontId="84" fillId="16" borderId="48" xfId="102" applyNumberFormat="1" applyFont="1" applyFill="1" applyBorder="1"/>
    <xf numFmtId="0" fontId="8" fillId="11" borderId="12" xfId="0" applyFont="1" applyFill="1" applyBorder="1" applyAlignment="1">
      <alignment vertical="center"/>
    </xf>
    <xf numFmtId="0" fontId="8" fillId="11" borderId="10" xfId="0" applyFont="1" applyFill="1" applyBorder="1" applyAlignment="1">
      <alignment vertical="center"/>
    </xf>
    <xf numFmtId="0" fontId="0" fillId="11" borderId="12" xfId="0" applyFill="1" applyBorder="1" applyAlignment="1">
      <alignment vertical="center"/>
    </xf>
    <xf numFmtId="0" fontId="2" fillId="11" borderId="12" xfId="0" applyFont="1" applyFill="1" applyBorder="1" applyAlignment="1">
      <alignment vertical="center"/>
    </xf>
    <xf numFmtId="164" fontId="84" fillId="16" borderId="31" xfId="102" applyNumberFormat="1" applyFont="1" applyFill="1" applyBorder="1" applyAlignment="1">
      <alignment vertical="center"/>
    </xf>
    <xf numFmtId="0" fontId="85" fillId="0" borderId="0" xfId="0" applyFont="1" applyFill="1" applyBorder="1" applyAlignment="1">
      <alignment horizontal="center" vertical="center"/>
    </xf>
    <xf numFmtId="164" fontId="7" fillId="10" borderId="30" xfId="102" applyNumberFormat="1" applyFont="1" applyFill="1" applyBorder="1" applyAlignment="1">
      <alignment vertical="center"/>
    </xf>
    <xf numFmtId="164" fontId="7" fillId="10" borderId="43" xfId="102" applyNumberFormat="1" applyFont="1" applyFill="1" applyBorder="1" applyAlignment="1">
      <alignment vertical="center"/>
    </xf>
    <xf numFmtId="0" fontId="0" fillId="0" borderId="0" xfId="0" applyFill="1" applyBorder="1"/>
    <xf numFmtId="0" fontId="2" fillId="0" borderId="0" xfId="0" applyFont="1" applyFill="1" applyBorder="1"/>
    <xf numFmtId="0" fontId="2" fillId="0" borderId="12" xfId="0" applyFont="1" applyBorder="1" applyAlignment="1">
      <alignment vertical="center"/>
    </xf>
    <xf numFmtId="164" fontId="0" fillId="22" borderId="31" xfId="0" applyNumberFormat="1" applyFill="1" applyBorder="1"/>
    <xf numFmtId="0" fontId="67" fillId="0" borderId="0" xfId="0" applyFont="1" applyFill="1"/>
    <xf numFmtId="0" fontId="2" fillId="0" borderId="0" xfId="0" applyFont="1" applyBorder="1"/>
    <xf numFmtId="0" fontId="2" fillId="0" borderId="0" xfId="0" applyFont="1" applyFill="1" applyBorder="1" applyAlignment="1">
      <alignment vertical="center" wrapText="1"/>
    </xf>
    <xf numFmtId="0" fontId="4" fillId="12" borderId="31" xfId="0" applyFont="1" applyFill="1" applyBorder="1" applyAlignment="1">
      <alignment vertical="center"/>
    </xf>
    <xf numFmtId="0" fontId="2" fillId="11" borderId="31" xfId="0" applyFont="1" applyFill="1" applyBorder="1"/>
    <xf numFmtId="0" fontId="2" fillId="0" borderId="0" xfId="0" applyFont="1" applyAlignment="1">
      <alignment horizontal="center"/>
    </xf>
    <xf numFmtId="0" fontId="62" fillId="23" borderId="25" xfId="0" applyFont="1" applyFill="1" applyBorder="1" applyAlignment="1">
      <alignment wrapText="1"/>
    </xf>
    <xf numFmtId="0" fontId="2" fillId="0" borderId="46" xfId="0" applyFont="1" applyBorder="1"/>
    <xf numFmtId="0" fontId="86" fillId="0" borderId="31" xfId="0" applyFont="1" applyBorder="1" applyAlignment="1">
      <alignment vertical="center" wrapText="1"/>
    </xf>
    <xf numFmtId="0" fontId="2" fillId="0" borderId="47" xfId="0" applyFont="1" applyBorder="1"/>
    <xf numFmtId="0" fontId="2" fillId="0" borderId="47" xfId="0" applyFont="1" applyBorder="1" applyAlignment="1">
      <alignment wrapText="1"/>
    </xf>
    <xf numFmtId="10" fontId="0" fillId="0" borderId="31" xfId="0" applyNumberFormat="1" applyFill="1" applyBorder="1" applyAlignment="1"/>
    <xf numFmtId="164" fontId="0" fillId="0" borderId="31" xfId="21" applyNumberFormat="1" applyFont="1" applyBorder="1" applyAlignment="1"/>
    <xf numFmtId="164" fontId="2" fillId="10" borderId="31" xfId="21" applyNumberFormat="1" applyFont="1" applyFill="1" applyBorder="1" applyAlignment="1"/>
    <xf numFmtId="164" fontId="2" fillId="10" borderId="48" xfId="21" applyNumberFormat="1" applyFont="1" applyFill="1" applyBorder="1" applyAlignment="1"/>
    <xf numFmtId="0" fontId="74" fillId="24" borderId="46" xfId="0" applyFont="1" applyFill="1" applyBorder="1" applyAlignment="1"/>
    <xf numFmtId="0" fontId="59" fillId="8" borderId="47" xfId="0" applyFont="1" applyFill="1" applyBorder="1" applyAlignment="1"/>
    <xf numFmtId="0" fontId="76" fillId="24" borderId="47" xfId="0" applyFont="1" applyFill="1" applyBorder="1" applyAlignment="1"/>
    <xf numFmtId="164" fontId="59" fillId="8" borderId="31" xfId="27" applyNumberFormat="1" applyFont="1" applyFill="1" applyBorder="1" applyAlignment="1"/>
    <xf numFmtId="164" fontId="76" fillId="10" borderId="31" xfId="21" applyNumberFormat="1" applyFont="1" applyFill="1" applyBorder="1" applyAlignment="1"/>
    <xf numFmtId="169" fontId="76" fillId="24" borderId="31" xfId="21" applyNumberFormat="1" applyFont="1" applyFill="1" applyBorder="1" applyAlignment="1"/>
    <xf numFmtId="170" fontId="76" fillId="24" borderId="31" xfId="0" applyNumberFormat="1" applyFont="1" applyFill="1" applyBorder="1" applyAlignment="1"/>
    <xf numFmtId="164" fontId="76" fillId="10" borderId="49" xfId="21" applyNumberFormat="1" applyFont="1" applyFill="1" applyBorder="1" applyAlignment="1">
      <alignment wrapText="1"/>
    </xf>
    <xf numFmtId="164" fontId="76" fillId="21" borderId="31" xfId="21" applyNumberFormat="1" applyFont="1" applyFill="1" applyBorder="1" applyAlignment="1"/>
    <xf numFmtId="170" fontId="76" fillId="21" borderId="31" xfId="0" applyNumberFormat="1" applyFont="1" applyFill="1" applyBorder="1" applyAlignment="1"/>
    <xf numFmtId="164" fontId="76" fillId="21" borderId="49" xfId="21" applyNumberFormat="1" applyFont="1" applyFill="1" applyBorder="1" applyAlignment="1">
      <alignment wrapText="1"/>
    </xf>
    <xf numFmtId="0" fontId="76" fillId="24" borderId="46" xfId="0" applyFont="1" applyFill="1" applyBorder="1" applyAlignment="1"/>
    <xf numFmtId="164" fontId="76" fillId="24" borderId="31" xfId="21" applyNumberFormat="1" applyFont="1" applyFill="1" applyBorder="1" applyAlignment="1"/>
    <xf numFmtId="170" fontId="76" fillId="24" borderId="31" xfId="21" applyNumberFormat="1" applyFont="1" applyFill="1" applyBorder="1" applyAlignment="1"/>
    <xf numFmtId="2" fontId="76" fillId="24" borderId="48" xfId="21" applyNumberFormat="1" applyFont="1" applyFill="1" applyBorder="1" applyAlignment="1"/>
    <xf numFmtId="170" fontId="76" fillId="24" borderId="48" xfId="21" applyNumberFormat="1" applyFont="1" applyFill="1" applyBorder="1" applyAlignment="1"/>
    <xf numFmtId="2" fontId="76" fillId="24" borderId="31" xfId="21" applyNumberFormat="1" applyFont="1" applyFill="1" applyBorder="1" applyAlignment="1"/>
    <xf numFmtId="164" fontId="76" fillId="10" borderId="48" xfId="0" applyNumberFormat="1" applyFont="1" applyFill="1" applyBorder="1" applyAlignment="1"/>
    <xf numFmtId="164" fontId="76" fillId="10" borderId="54" xfId="21" applyNumberFormat="1" applyFont="1" applyFill="1" applyBorder="1" applyAlignment="1">
      <alignment wrapText="1"/>
    </xf>
    <xf numFmtId="0" fontId="4" fillId="22" borderId="46" xfId="0" applyFont="1" applyFill="1" applyBorder="1" applyAlignment="1"/>
    <xf numFmtId="164" fontId="2" fillId="22" borderId="31" xfId="21" applyNumberFormat="1" applyFont="1" applyFill="1" applyBorder="1" applyAlignment="1"/>
    <xf numFmtId="169" fontId="2" fillId="22" borderId="48" xfId="21" applyNumberFormat="1" applyFont="1" applyFill="1" applyBorder="1" applyAlignment="1"/>
    <xf numFmtId="164" fontId="2" fillId="22" borderId="48" xfId="21" applyNumberFormat="1" applyFont="1" applyFill="1" applyBorder="1" applyAlignment="1"/>
    <xf numFmtId="164" fontId="2" fillId="22" borderId="54" xfId="21" applyNumberFormat="1" applyFont="1" applyFill="1" applyBorder="1" applyAlignment="1"/>
    <xf numFmtId="0" fontId="2" fillId="25" borderId="56" xfId="0" applyFont="1" applyFill="1" applyBorder="1" applyAlignment="1"/>
    <xf numFmtId="0" fontId="0" fillId="25" borderId="11" xfId="0" applyFill="1" applyBorder="1" applyAlignment="1"/>
    <xf numFmtId="164" fontId="2" fillId="25" borderId="18" xfId="21" applyNumberFormat="1" applyFont="1" applyFill="1" applyBorder="1" applyAlignment="1"/>
    <xf numFmtId="164" fontId="2" fillId="25" borderId="10" xfId="21" applyNumberFormat="1" applyFont="1" applyFill="1" applyBorder="1" applyAlignment="1"/>
    <xf numFmtId="170" fontId="2" fillId="25" borderId="10" xfId="21" applyNumberFormat="1" applyFont="1" applyFill="1" applyBorder="1" applyAlignment="1"/>
    <xf numFmtId="164" fontId="2" fillId="25" borderId="7" xfId="21" applyNumberFormat="1" applyFont="1" applyFill="1" applyBorder="1" applyAlignment="1"/>
    <xf numFmtId="164" fontId="0" fillId="0" borderId="62" xfId="21" applyNumberFormat="1" applyFont="1" applyBorder="1" applyAlignment="1"/>
    <xf numFmtId="164" fontId="0" fillId="0" borderId="58" xfId="21" applyNumberFormat="1" applyFont="1" applyBorder="1" applyAlignment="1"/>
    <xf numFmtId="169" fontId="4" fillId="0" borderId="58" xfId="21" applyNumberFormat="1" applyFont="1" applyBorder="1" applyAlignment="1"/>
    <xf numFmtId="169" fontId="4" fillId="10" borderId="58" xfId="21" applyNumberFormat="1" applyFont="1" applyFill="1" applyBorder="1" applyAlignment="1"/>
    <xf numFmtId="164" fontId="4" fillId="10" borderId="58" xfId="21" applyNumberFormat="1" applyFont="1" applyFill="1" applyBorder="1" applyAlignment="1"/>
    <xf numFmtId="164" fontId="4" fillId="0" borderId="25" xfId="21" applyNumberFormat="1" applyFont="1" applyBorder="1" applyAlignment="1"/>
    <xf numFmtId="171" fontId="0" fillId="0" borderId="32" xfId="0" applyNumberFormat="1" applyBorder="1"/>
    <xf numFmtId="171" fontId="0" fillId="0" borderId="44" xfId="0" applyNumberFormat="1" applyBorder="1"/>
    <xf numFmtId="164" fontId="4" fillId="26" borderId="31" xfId="21" applyNumberFormat="1" applyFont="1" applyFill="1" applyBorder="1" applyAlignment="1">
      <alignment vertical="top" wrapText="1"/>
    </xf>
    <xf numFmtId="0" fontId="2" fillId="0" borderId="31" xfId="0" applyFont="1" applyBorder="1" applyAlignment="1">
      <alignment horizontal="center" wrapText="1"/>
    </xf>
    <xf numFmtId="0" fontId="4" fillId="0" borderId="46" xfId="0" applyFont="1" applyBorder="1"/>
    <xf numFmtId="3" fontId="0" fillId="0" borderId="31" xfId="0" applyNumberFormat="1" applyBorder="1" applyAlignment="1">
      <alignment horizontal="center" vertical="center"/>
    </xf>
    <xf numFmtId="10" fontId="0" fillId="0" borderId="31" xfId="0" applyNumberFormat="1" applyFill="1" applyBorder="1" applyAlignment="1">
      <alignment horizontal="center"/>
    </xf>
    <xf numFmtId="164" fontId="0" fillId="0" borderId="31" xfId="21" applyNumberFormat="1" applyFont="1" applyBorder="1" applyAlignment="1">
      <alignment horizontal="center"/>
    </xf>
    <xf numFmtId="164" fontId="2" fillId="10" borderId="31" xfId="21" applyNumberFormat="1" applyFont="1" applyFill="1" applyBorder="1" applyAlignment="1">
      <alignment horizontal="center"/>
    </xf>
    <xf numFmtId="164" fontId="2" fillId="10" borderId="48" xfId="21" applyNumberFormat="1" applyFont="1" applyFill="1" applyBorder="1" applyAlignment="1">
      <alignment horizontal="center"/>
    </xf>
    <xf numFmtId="0" fontId="76" fillId="27" borderId="46" xfId="0" applyFont="1" applyFill="1" applyBorder="1" applyAlignment="1"/>
    <xf numFmtId="0" fontId="76" fillId="27" borderId="47" xfId="0" applyFont="1" applyFill="1" applyBorder="1" applyAlignment="1"/>
    <xf numFmtId="0" fontId="77" fillId="27" borderId="47" xfId="0" applyFont="1" applyFill="1" applyBorder="1" applyAlignment="1">
      <alignment wrapText="1"/>
    </xf>
    <xf numFmtId="164" fontId="76" fillId="27" borderId="31" xfId="21" applyNumberFormat="1" applyFont="1" applyFill="1" applyBorder="1" applyAlignment="1"/>
    <xf numFmtId="41" fontId="77" fillId="27" borderId="31" xfId="0" applyNumberFormat="1" applyFont="1" applyFill="1" applyBorder="1" applyAlignment="1">
      <alignment horizontal="center"/>
    </xf>
    <xf numFmtId="169" fontId="76" fillId="27" borderId="31" xfId="21" applyNumberFormat="1" applyFont="1" applyFill="1" applyBorder="1" applyAlignment="1"/>
    <xf numFmtId="169" fontId="77" fillId="27" borderId="31" xfId="21" applyNumberFormat="1" applyFont="1" applyFill="1" applyBorder="1" applyAlignment="1">
      <alignment horizontal="center"/>
    </xf>
    <xf numFmtId="164" fontId="77" fillId="27" borderId="31" xfId="21" applyNumberFormat="1" applyFont="1" applyFill="1" applyBorder="1" applyAlignment="1">
      <alignment horizontal="center"/>
    </xf>
    <xf numFmtId="164" fontId="77" fillId="27" borderId="48" xfId="21" applyNumberFormat="1" applyFont="1" applyFill="1" applyBorder="1" applyAlignment="1">
      <alignment horizontal="center"/>
    </xf>
    <xf numFmtId="164" fontId="76" fillId="27" borderId="49" xfId="21" applyNumberFormat="1" applyFont="1" applyFill="1" applyBorder="1" applyAlignment="1">
      <alignment wrapText="1"/>
    </xf>
    <xf numFmtId="164" fontId="76" fillId="22" borderId="31" xfId="21" applyNumberFormat="1" applyFont="1" applyFill="1" applyBorder="1" applyAlignment="1"/>
    <xf numFmtId="169" fontId="77" fillId="22" borderId="31" xfId="21" applyNumberFormat="1" applyFont="1" applyFill="1" applyBorder="1" applyAlignment="1">
      <alignment horizontal="center"/>
    </xf>
    <xf numFmtId="164" fontId="77" fillId="22" borderId="31" xfId="21" applyNumberFormat="1" applyFont="1" applyFill="1" applyBorder="1" applyAlignment="1">
      <alignment horizontal="center"/>
    </xf>
    <xf numFmtId="164" fontId="77" fillId="22" borderId="48" xfId="21" applyNumberFormat="1" applyFont="1" applyFill="1" applyBorder="1" applyAlignment="1">
      <alignment horizontal="center"/>
    </xf>
    <xf numFmtId="164" fontId="76" fillId="22" borderId="49" xfId="21" applyNumberFormat="1" applyFont="1" applyFill="1" applyBorder="1" applyAlignment="1">
      <alignment wrapText="1"/>
    </xf>
    <xf numFmtId="169" fontId="76" fillId="24" borderId="48" xfId="21" applyNumberFormat="1" applyFont="1" applyFill="1" applyBorder="1" applyAlignment="1"/>
    <xf numFmtId="0" fontId="74" fillId="22" borderId="46" xfId="0" applyFont="1" applyFill="1" applyBorder="1" applyAlignment="1"/>
    <xf numFmtId="169" fontId="76" fillId="22" borderId="31" xfId="0" applyNumberFormat="1" applyFont="1" applyFill="1" applyBorder="1" applyAlignment="1"/>
    <xf numFmtId="0" fontId="74" fillId="25" borderId="56" xfId="0" applyFont="1" applyFill="1" applyBorder="1" applyAlignment="1"/>
    <xf numFmtId="0" fontId="76" fillId="25" borderId="11" xfId="0" applyFont="1" applyFill="1" applyBorder="1" applyAlignment="1"/>
    <xf numFmtId="164" fontId="76" fillId="25" borderId="18" xfId="21" applyNumberFormat="1" applyFont="1" applyFill="1" applyBorder="1" applyAlignment="1"/>
    <xf numFmtId="41" fontId="77" fillId="25" borderId="18" xfId="0" applyNumberFormat="1" applyFont="1" applyFill="1" applyBorder="1" applyAlignment="1">
      <alignment horizontal="center"/>
    </xf>
    <xf numFmtId="164" fontId="76" fillId="25" borderId="10" xfId="21" applyNumberFormat="1" applyFont="1" applyFill="1" applyBorder="1" applyAlignment="1"/>
    <xf numFmtId="169" fontId="76" fillId="25" borderId="10" xfId="21" applyNumberFormat="1" applyFont="1" applyFill="1" applyBorder="1" applyAlignment="1"/>
    <xf numFmtId="164" fontId="76" fillId="25" borderId="10" xfId="0" applyNumberFormat="1" applyFont="1" applyFill="1" applyBorder="1" applyAlignment="1"/>
    <xf numFmtId="164" fontId="76" fillId="25" borderId="10" xfId="0" applyNumberFormat="1" applyFont="1" applyFill="1" applyBorder="1" applyAlignment="1">
      <alignment wrapText="1"/>
    </xf>
    <xf numFmtId="164" fontId="76" fillId="25" borderId="7" xfId="21" applyNumberFormat="1" applyFont="1" applyFill="1" applyBorder="1" applyAlignment="1">
      <alignment wrapText="1"/>
    </xf>
    <xf numFmtId="0" fontId="3" fillId="0" borderId="57" xfId="0" applyFont="1" applyBorder="1" applyAlignment="1"/>
    <xf numFmtId="164" fontId="4" fillId="0" borderId="58" xfId="21" applyNumberFormat="1" applyFont="1" applyBorder="1" applyAlignment="1"/>
    <xf numFmtId="0" fontId="3" fillId="0" borderId="0" xfId="0" applyFont="1" applyBorder="1" applyAlignment="1"/>
    <xf numFmtId="0" fontId="0" fillId="0" borderId="0" xfId="0" applyBorder="1" applyAlignment="1"/>
    <xf numFmtId="164" fontId="0" fillId="0" borderId="0" xfId="21" applyNumberFormat="1" applyFont="1" applyBorder="1" applyAlignment="1"/>
    <xf numFmtId="164" fontId="4" fillId="0" borderId="0" xfId="21" applyNumberFormat="1" applyFont="1" applyBorder="1" applyAlignment="1"/>
    <xf numFmtId="43" fontId="3" fillId="22" borderId="25" xfId="0" applyNumberFormat="1" applyFont="1" applyFill="1" applyBorder="1" applyAlignment="1">
      <alignment vertical="center" wrapText="1"/>
    </xf>
    <xf numFmtId="0" fontId="3" fillId="11" borderId="25" xfId="0" applyFont="1" applyFill="1" applyBorder="1" applyAlignment="1">
      <alignment horizontal="center" vertical="center" wrapText="1"/>
    </xf>
    <xf numFmtId="171" fontId="0" fillId="0" borderId="63" xfId="0" applyNumberFormat="1" applyBorder="1"/>
    <xf numFmtId="171" fontId="0" fillId="10" borderId="63" xfId="0" applyNumberFormat="1" applyFill="1" applyBorder="1"/>
    <xf numFmtId="0" fontId="0" fillId="0" borderId="20" xfId="0" applyBorder="1"/>
    <xf numFmtId="171" fontId="3" fillId="0" borderId="22" xfId="0" applyNumberFormat="1" applyFont="1" applyBorder="1"/>
    <xf numFmtId="43" fontId="3" fillId="23" borderId="25" xfId="21" applyNumberFormat="1" applyFont="1" applyFill="1" applyBorder="1" applyAlignment="1"/>
    <xf numFmtId="164" fontId="0" fillId="0" borderId="0" xfId="0" applyNumberFormat="1" applyFill="1" applyBorder="1"/>
    <xf numFmtId="41" fontId="0" fillId="0" borderId="0" xfId="0" applyNumberFormat="1" applyFill="1" applyBorder="1"/>
    <xf numFmtId="41"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xf>
    <xf numFmtId="0" fontId="23" fillId="12" borderId="31" xfId="0" applyFont="1" applyFill="1" applyBorder="1" applyAlignment="1">
      <alignment horizontal="center" vertical="center"/>
    </xf>
    <xf numFmtId="0" fontId="2" fillId="0" borderId="31" xfId="0" applyFont="1" applyBorder="1" applyAlignment="1">
      <alignment horizontal="center" vertical="center" wrapText="1"/>
    </xf>
    <xf numFmtId="0" fontId="4" fillId="0" borderId="31" xfId="0" applyFont="1" applyFill="1" applyBorder="1" applyAlignment="1">
      <alignment horizontal="center" vertical="center" wrapText="1"/>
    </xf>
    <xf numFmtId="0" fontId="2" fillId="23" borderId="31" xfId="0" applyFont="1" applyFill="1" applyBorder="1" applyAlignment="1">
      <alignment horizontal="center" vertical="center" wrapText="1"/>
    </xf>
    <xf numFmtId="0" fontId="2" fillId="29" borderId="31" xfId="0" applyFont="1" applyFill="1" applyBorder="1" applyAlignment="1">
      <alignment horizontal="center" vertical="center" wrapText="1"/>
    </xf>
    <xf numFmtId="0" fontId="2" fillId="30" borderId="31" xfId="0" applyFont="1" applyFill="1" applyBorder="1" applyAlignment="1">
      <alignment horizontal="center" vertical="center" wrapText="1"/>
    </xf>
    <xf numFmtId="0" fontId="4" fillId="0" borderId="0" xfId="0" applyFont="1" applyFill="1" applyBorder="1" applyAlignment="1">
      <alignment horizontal="center" vertical="center" wrapText="1"/>
    </xf>
    <xf numFmtId="9" fontId="0" fillId="0" borderId="0" xfId="0" applyNumberFormat="1"/>
    <xf numFmtId="164" fontId="0" fillId="0" borderId="0" xfId="48" applyNumberFormat="1" applyFont="1"/>
    <xf numFmtId="0" fontId="87" fillId="31" borderId="18" xfId="0" applyFont="1" applyFill="1" applyBorder="1" applyAlignment="1">
      <alignment vertical="center"/>
    </xf>
    <xf numFmtId="0" fontId="2" fillId="0" borderId="31" xfId="0" applyFont="1" applyFill="1" applyBorder="1"/>
    <xf numFmtId="0" fontId="2" fillId="0" borderId="18" xfId="0" applyFont="1" applyFill="1" applyBorder="1"/>
    <xf numFmtId="10" fontId="2" fillId="0" borderId="23" xfId="0" applyNumberFormat="1" applyFont="1" applyFill="1" applyBorder="1"/>
    <xf numFmtId="0" fontId="2" fillId="0" borderId="0" xfId="0" applyFont="1" applyFill="1" applyBorder="1" applyAlignment="1">
      <alignment wrapText="1"/>
    </xf>
    <xf numFmtId="0" fontId="76" fillId="9" borderId="31" xfId="0" applyFont="1" applyFill="1" applyBorder="1" applyAlignment="1"/>
    <xf numFmtId="164" fontId="0" fillId="9" borderId="33" xfId="0" applyNumberFormat="1" applyFill="1" applyBorder="1"/>
    <xf numFmtId="164" fontId="0" fillId="9" borderId="18" xfId="0" applyNumberFormat="1" applyFill="1" applyBorder="1"/>
    <xf numFmtId="41" fontId="4" fillId="9" borderId="11" xfId="0" applyNumberFormat="1" applyFont="1" applyFill="1" applyBorder="1"/>
    <xf numFmtId="41" fontId="0" fillId="9" borderId="0" xfId="0" applyNumberFormat="1" applyFill="1" applyBorder="1"/>
    <xf numFmtId="171" fontId="0" fillId="9" borderId="33" xfId="0" applyNumberFormat="1" applyFill="1" applyBorder="1"/>
    <xf numFmtId="41" fontId="2" fillId="9" borderId="33" xfId="0" applyNumberFormat="1" applyFont="1" applyFill="1" applyBorder="1"/>
    <xf numFmtId="164" fontId="2" fillId="0" borderId="0" xfId="0" applyNumberFormat="1" applyFont="1" applyFill="1" applyBorder="1"/>
    <xf numFmtId="164" fontId="76" fillId="9" borderId="33" xfId="21" applyNumberFormat="1" applyFont="1" applyFill="1" applyBorder="1" applyAlignment="1"/>
    <xf numFmtId="164" fontId="76" fillId="9" borderId="32" xfId="21" applyNumberFormat="1" applyFont="1" applyFill="1" applyBorder="1" applyAlignment="1"/>
    <xf numFmtId="0" fontId="76" fillId="32" borderId="46" xfId="0" applyFont="1" applyFill="1" applyBorder="1" applyAlignment="1"/>
    <xf numFmtId="164" fontId="0" fillId="32" borderId="12" xfId="0" applyNumberFormat="1" applyFill="1" applyBorder="1"/>
    <xf numFmtId="0" fontId="0" fillId="32" borderId="26" xfId="0" applyFill="1" applyBorder="1"/>
    <xf numFmtId="41" fontId="67" fillId="32" borderId="30" xfId="0" applyNumberFormat="1" applyFont="1" applyFill="1" applyBorder="1"/>
    <xf numFmtId="164" fontId="0" fillId="32" borderId="33" xfId="0" applyNumberFormat="1" applyFill="1" applyBorder="1"/>
    <xf numFmtId="0" fontId="0" fillId="32" borderId="33" xfId="0" applyFill="1" applyBorder="1"/>
    <xf numFmtId="41" fontId="0" fillId="32" borderId="33" xfId="0" applyNumberFormat="1" applyFill="1" applyBorder="1"/>
    <xf numFmtId="164" fontId="4" fillId="0" borderId="0" xfId="0" applyNumberFormat="1" applyFont="1" applyFill="1" applyBorder="1"/>
    <xf numFmtId="164" fontId="67" fillId="22" borderId="31" xfId="0" applyNumberFormat="1" applyFont="1" applyFill="1" applyBorder="1"/>
    <xf numFmtId="0" fontId="2" fillId="27" borderId="31" xfId="0" applyFont="1" applyFill="1" applyBorder="1" applyAlignment="1">
      <alignment horizontal="center" vertical="center" wrapText="1"/>
    </xf>
    <xf numFmtId="3" fontId="0" fillId="27" borderId="31" xfId="0" applyNumberFormat="1" applyFill="1" applyBorder="1" applyAlignment="1">
      <alignment horizontal="center" vertical="center"/>
    </xf>
    <xf numFmtId="164" fontId="59" fillId="27" borderId="31" xfId="27" applyNumberFormat="1" applyFont="1" applyFill="1" applyBorder="1" applyAlignment="1"/>
    <xf numFmtId="0" fontId="62" fillId="0" borderId="31" xfId="0" applyFont="1" applyFill="1" applyBorder="1" applyAlignment="1">
      <alignment wrapText="1"/>
    </xf>
    <xf numFmtId="164" fontId="7" fillId="0" borderId="25" xfId="102" applyNumberFormat="1" applyFont="1" applyFill="1" applyBorder="1" applyAlignment="1">
      <alignment vertical="center"/>
    </xf>
    <xf numFmtId="0" fontId="69" fillId="0" borderId="31" xfId="0" applyFont="1" applyFill="1" applyBorder="1" applyAlignment="1">
      <alignment vertical="center"/>
    </xf>
    <xf numFmtId="41" fontId="0" fillId="27" borderId="0" xfId="0" applyNumberFormat="1" applyFill="1" applyBorder="1"/>
    <xf numFmtId="164" fontId="0" fillId="0" borderId="0" xfId="102" applyNumberFormat="1" applyFont="1" applyFill="1"/>
    <xf numFmtId="164" fontId="2" fillId="0" borderId="0" xfId="102" applyNumberFormat="1" applyFont="1" applyFill="1" applyAlignment="1">
      <alignment vertical="center"/>
    </xf>
    <xf numFmtId="0" fontId="2" fillId="0" borderId="0" xfId="0" applyFont="1" applyFill="1"/>
    <xf numFmtId="164" fontId="4" fillId="0" borderId="0" xfId="102" applyNumberFormat="1" applyFont="1" applyFill="1" applyAlignment="1">
      <alignment vertical="center"/>
    </xf>
    <xf numFmtId="164" fontId="7" fillId="24" borderId="30" xfId="102" applyNumberFormat="1" applyFont="1" applyFill="1" applyBorder="1" applyAlignment="1">
      <alignment vertical="center"/>
    </xf>
    <xf numFmtId="0" fontId="2" fillId="0" borderId="0" xfId="60" applyBorder="1"/>
    <xf numFmtId="0" fontId="2" fillId="12" borderId="31" xfId="60" applyFill="1" applyBorder="1"/>
    <xf numFmtId="0" fontId="4" fillId="24" borderId="31" xfId="60" applyFont="1" applyFill="1" applyBorder="1"/>
    <xf numFmtId="43" fontId="4" fillId="24" borderId="31" xfId="102" applyFont="1" applyFill="1" applyBorder="1"/>
    <xf numFmtId="0" fontId="2" fillId="24" borderId="31" xfId="60" applyFont="1" applyFill="1" applyBorder="1" applyAlignment="1">
      <alignment horizontal="right"/>
    </xf>
    <xf numFmtId="43" fontId="2" fillId="24" borderId="31" xfId="102" applyFont="1" applyFill="1" applyBorder="1"/>
    <xf numFmtId="0" fontId="88" fillId="12" borderId="31" xfId="60" applyFont="1" applyFill="1" applyBorder="1"/>
    <xf numFmtId="0" fontId="89" fillId="0" borderId="0" xfId="60" applyFont="1" applyBorder="1" applyAlignment="1">
      <alignment horizontal="right"/>
    </xf>
    <xf numFmtId="0" fontId="90" fillId="34" borderId="47" xfId="0" applyFont="1" applyFill="1" applyBorder="1"/>
    <xf numFmtId="0" fontId="90" fillId="33" borderId="47" xfId="0" applyFont="1" applyFill="1" applyBorder="1"/>
    <xf numFmtId="164" fontId="90" fillId="33" borderId="47" xfId="0" applyNumberFormat="1" applyFont="1" applyFill="1" applyBorder="1"/>
    <xf numFmtId="164" fontId="90" fillId="35" borderId="47" xfId="0" applyNumberFormat="1" applyFont="1" applyFill="1" applyBorder="1"/>
    <xf numFmtId="169" fontId="90" fillId="33" borderId="47" xfId="0" applyNumberFormat="1" applyFont="1" applyFill="1" applyBorder="1"/>
    <xf numFmtId="169" fontId="90" fillId="33" borderId="23" xfId="0" applyNumberFormat="1" applyFont="1" applyFill="1" applyBorder="1"/>
    <xf numFmtId="164" fontId="90" fillId="35" borderId="31" xfId="0" applyNumberFormat="1" applyFont="1" applyFill="1" applyBorder="1"/>
    <xf numFmtId="0" fontId="0" fillId="11" borderId="12" xfId="0" applyFont="1" applyFill="1" applyBorder="1" applyAlignment="1" applyProtection="1">
      <alignment vertical="center"/>
    </xf>
    <xf numFmtId="0" fontId="96" fillId="24" borderId="46" xfId="0" applyFont="1" applyFill="1" applyBorder="1" applyAlignment="1"/>
    <xf numFmtId="0" fontId="96" fillId="9" borderId="47" xfId="0" applyFont="1" applyFill="1" applyBorder="1" applyAlignment="1"/>
    <xf numFmtId="164" fontId="4" fillId="14" borderId="0" xfId="102" applyNumberFormat="1" applyFont="1" applyFill="1" applyAlignment="1">
      <alignment vertical="center"/>
    </xf>
    <xf numFmtId="0" fontId="2" fillId="14" borderId="0" xfId="0" applyFont="1" applyFill="1"/>
    <xf numFmtId="164" fontId="2" fillId="14" borderId="0" xfId="102" applyNumberFormat="1" applyFont="1" applyFill="1" applyAlignment="1">
      <alignment vertical="center"/>
    </xf>
    <xf numFmtId="43" fontId="0" fillId="0" borderId="0" xfId="102" applyNumberFormat="1" applyFont="1"/>
    <xf numFmtId="0" fontId="0" fillId="0" borderId="31" xfId="0" applyFont="1" applyBorder="1" applyAlignment="1">
      <alignment vertical="top" wrapText="1"/>
    </xf>
    <xf numFmtId="41" fontId="63" fillId="43" borderId="47" xfId="0" applyNumberFormat="1" applyFont="1" applyFill="1" applyBorder="1" applyAlignment="1">
      <alignment horizontal="center"/>
    </xf>
    <xf numFmtId="10" fontId="0" fillId="26" borderId="31" xfId="0" applyNumberFormat="1" applyFill="1" applyBorder="1" applyAlignment="1">
      <alignment horizontal="center"/>
    </xf>
    <xf numFmtId="0" fontId="99" fillId="26" borderId="31" xfId="0" applyFont="1" applyFill="1" applyBorder="1" applyAlignment="1">
      <alignment horizontal="center" wrapText="1"/>
    </xf>
    <xf numFmtId="0" fontId="2" fillId="11" borderId="31" xfId="0" applyFont="1" applyFill="1" applyBorder="1" applyAlignment="1">
      <alignment vertical="center"/>
    </xf>
    <xf numFmtId="0" fontId="95" fillId="11" borderId="12" xfId="0" applyFont="1" applyFill="1" applyBorder="1" applyAlignment="1">
      <alignment vertical="center"/>
    </xf>
    <xf numFmtId="164" fontId="7" fillId="0" borderId="61" xfId="102" applyNumberFormat="1" applyFont="1" applyBorder="1" applyAlignment="1">
      <alignment vertical="center"/>
    </xf>
    <xf numFmtId="164" fontId="2" fillId="10" borderId="25" xfId="102" applyNumberFormat="1" applyFont="1" applyFill="1" applyBorder="1" applyAlignment="1">
      <alignment vertical="center"/>
    </xf>
    <xf numFmtId="164" fontId="2" fillId="10" borderId="1" xfId="102" applyNumberFormat="1" applyFont="1" applyFill="1" applyBorder="1" applyAlignment="1">
      <alignment vertical="center"/>
    </xf>
    <xf numFmtId="164" fontId="2" fillId="28" borderId="25" xfId="102" applyNumberFormat="1" applyFont="1" applyFill="1" applyBorder="1" applyAlignment="1">
      <alignment horizontal="center" vertical="center"/>
    </xf>
    <xf numFmtId="167" fontId="8" fillId="0" borderId="31" xfId="102" applyNumberFormat="1" applyFont="1" applyBorder="1" applyAlignment="1">
      <alignment horizontal="center" vertical="center"/>
    </xf>
    <xf numFmtId="0" fontId="11" fillId="0" borderId="31" xfId="0" applyFont="1" applyBorder="1" applyAlignment="1">
      <alignment vertical="center"/>
    </xf>
    <xf numFmtId="164" fontId="2" fillId="12" borderId="22" xfId="102" applyNumberFormat="1" applyFont="1" applyFill="1" applyBorder="1" applyAlignment="1">
      <alignment vertical="center"/>
    </xf>
    <xf numFmtId="167" fontId="8" fillId="0" borderId="48" xfId="102" applyNumberFormat="1" applyFont="1" applyBorder="1" applyAlignment="1">
      <alignment horizontal="center" vertical="center"/>
    </xf>
    <xf numFmtId="167" fontId="8" fillId="0" borderId="25" xfId="102" applyNumberFormat="1" applyFont="1" applyBorder="1" applyAlignment="1">
      <alignment horizontal="center" vertical="center"/>
    </xf>
    <xf numFmtId="164" fontId="0" fillId="0" borderId="25" xfId="102" applyNumberFormat="1" applyFont="1" applyBorder="1" applyAlignment="1">
      <alignment horizontal="center" vertical="center"/>
    </xf>
    <xf numFmtId="164" fontId="7" fillId="0" borderId="48" xfId="102" applyNumberFormat="1" applyFont="1" applyBorder="1" applyAlignment="1">
      <alignment vertical="center"/>
    </xf>
    <xf numFmtId="164" fontId="7" fillId="10" borderId="30" xfId="102" applyNumberFormat="1" applyFont="1" applyFill="1" applyBorder="1" applyAlignment="1">
      <alignment vertical="center" wrapText="1"/>
    </xf>
    <xf numFmtId="0" fontId="95" fillId="0" borderId="31" xfId="0" applyFont="1" applyBorder="1" applyAlignment="1">
      <alignment vertical="center" wrapText="1"/>
    </xf>
    <xf numFmtId="0" fontId="0" fillId="11" borderId="12" xfId="0" applyFont="1" applyFill="1" applyBorder="1" applyAlignment="1" applyProtection="1">
      <alignment vertical="center" wrapText="1"/>
    </xf>
    <xf numFmtId="0" fontId="95" fillId="19" borderId="8" xfId="0" applyFont="1" applyFill="1" applyBorder="1" applyAlignment="1">
      <alignment vertical="center" wrapText="1"/>
    </xf>
    <xf numFmtId="0" fontId="0" fillId="19" borderId="3" xfId="0" applyFill="1" applyBorder="1" applyAlignment="1">
      <alignment vertical="center" wrapText="1"/>
    </xf>
    <xf numFmtId="0" fontId="0" fillId="19" borderId="4" xfId="0" applyFill="1" applyBorder="1" applyAlignment="1">
      <alignment vertical="center" wrapText="1"/>
    </xf>
    <xf numFmtId="0" fontId="43" fillId="38" borderId="1" xfId="0" applyFont="1" applyFill="1" applyBorder="1" applyAlignment="1">
      <alignment vertical="center" wrapText="1"/>
    </xf>
    <xf numFmtId="0" fontId="43" fillId="38" borderId="2" xfId="0" applyFont="1" applyFill="1" applyBorder="1" applyAlignment="1">
      <alignment vertical="center" wrapText="1"/>
    </xf>
    <xf numFmtId="0" fontId="43" fillId="38" borderId="22" xfId="0" applyFont="1" applyFill="1" applyBorder="1" applyAlignment="1">
      <alignment vertical="center" wrapText="1"/>
    </xf>
    <xf numFmtId="0" fontId="4" fillId="19" borderId="16" xfId="0" applyFont="1" applyFill="1" applyBorder="1" applyAlignment="1">
      <alignment vertical="center" wrapText="1"/>
    </xf>
    <xf numFmtId="0" fontId="4" fillId="19" borderId="5" xfId="0" applyFont="1" applyFill="1" applyBorder="1" applyAlignment="1">
      <alignment vertical="center" wrapText="1"/>
    </xf>
    <xf numFmtId="0" fontId="4" fillId="19" borderId="6" xfId="0" applyFont="1" applyFill="1" applyBorder="1" applyAlignment="1">
      <alignment vertical="center" wrapText="1"/>
    </xf>
    <xf numFmtId="0" fontId="49" fillId="19" borderId="9" xfId="1" applyFill="1" applyBorder="1" applyAlignment="1" applyProtection="1">
      <alignment vertical="center" wrapText="1"/>
    </xf>
    <xf numFmtId="0" fontId="0" fillId="19" borderId="0" xfId="0" applyFill="1" applyBorder="1" applyAlignment="1">
      <alignment vertical="center" wrapText="1"/>
    </xf>
    <xf numFmtId="0" fontId="4" fillId="19" borderId="9" xfId="0" applyFont="1" applyFill="1" applyBorder="1" applyAlignment="1">
      <alignment vertical="center" wrapText="1"/>
    </xf>
    <xf numFmtId="0" fontId="4" fillId="19" borderId="0" xfId="0" applyFont="1" applyFill="1" applyBorder="1" applyAlignment="1">
      <alignment vertical="center" wrapText="1"/>
    </xf>
    <xf numFmtId="0" fontId="4" fillId="19" borderId="7" xfId="0" applyFont="1" applyFill="1" applyBorder="1" applyAlignment="1">
      <alignment vertical="center" wrapText="1"/>
    </xf>
    <xf numFmtId="0" fontId="50" fillId="36" borderId="16" xfId="0" applyFont="1" applyFill="1" applyBorder="1" applyAlignment="1">
      <alignment horizontal="center" vertical="center" wrapText="1"/>
    </xf>
    <xf numFmtId="0" fontId="50" fillId="36" borderId="5" xfId="0" applyFont="1" applyFill="1" applyBorder="1" applyAlignment="1">
      <alignment horizontal="center" vertical="center" wrapText="1"/>
    </xf>
    <xf numFmtId="0" fontId="50" fillId="36" borderId="6" xfId="0" applyFont="1" applyFill="1" applyBorder="1" applyAlignment="1">
      <alignment horizontal="center" vertical="center" wrapText="1"/>
    </xf>
    <xf numFmtId="0" fontId="50" fillId="36" borderId="8" xfId="0" applyFont="1" applyFill="1" applyBorder="1" applyAlignment="1">
      <alignment horizontal="center" vertical="center" wrapText="1"/>
    </xf>
    <xf numFmtId="0" fontId="50" fillId="36" borderId="3" xfId="0" applyFont="1" applyFill="1" applyBorder="1" applyAlignment="1">
      <alignment horizontal="center" vertical="center" wrapText="1"/>
    </xf>
    <xf numFmtId="0" fontId="50" fillId="36" borderId="4" xfId="0" applyFont="1" applyFill="1" applyBorder="1" applyAlignment="1">
      <alignment horizontal="center" vertical="center" wrapText="1"/>
    </xf>
    <xf numFmtId="0" fontId="95" fillId="37" borderId="1" xfId="0" applyFont="1" applyFill="1" applyBorder="1" applyAlignment="1">
      <alignment vertical="center" wrapText="1"/>
    </xf>
    <xf numFmtId="0" fontId="0" fillId="37" borderId="2" xfId="0" applyFill="1" applyBorder="1" applyAlignment="1">
      <alignment vertical="center" wrapText="1"/>
    </xf>
    <xf numFmtId="0" fontId="0" fillId="37" borderId="22" xfId="0" applyFill="1" applyBorder="1" applyAlignment="1">
      <alignment vertical="center" wrapText="1"/>
    </xf>
    <xf numFmtId="0" fontId="4" fillId="12" borderId="1" xfId="0" applyFont="1" applyFill="1" applyBorder="1" applyAlignment="1">
      <alignment vertical="center" wrapText="1"/>
    </xf>
    <xf numFmtId="0" fontId="4" fillId="12" borderId="22" xfId="0" applyFont="1" applyFill="1" applyBorder="1" applyAlignment="1">
      <alignment vertical="center" wrapText="1"/>
    </xf>
    <xf numFmtId="0" fontId="4" fillId="11" borderId="1" xfId="0" applyFont="1" applyFill="1" applyBorder="1" applyAlignment="1">
      <alignment vertical="center" wrapText="1"/>
    </xf>
    <xf numFmtId="0" fontId="4" fillId="11" borderId="2" xfId="0" applyFont="1" applyFill="1" applyBorder="1" applyAlignment="1">
      <alignment vertical="center" wrapText="1"/>
    </xf>
    <xf numFmtId="0" fontId="4" fillId="11" borderId="22" xfId="0" applyFont="1" applyFill="1" applyBorder="1" applyAlignment="1">
      <alignment vertical="center" wrapText="1"/>
    </xf>
    <xf numFmtId="0" fontId="4" fillId="18" borderId="1" xfId="0" applyFont="1" applyFill="1" applyBorder="1" applyAlignment="1">
      <alignment vertical="center" wrapText="1"/>
    </xf>
    <xf numFmtId="0" fontId="4" fillId="18" borderId="2" xfId="0" applyFont="1" applyFill="1" applyBorder="1" applyAlignment="1">
      <alignment vertical="center" wrapText="1"/>
    </xf>
    <xf numFmtId="0" fontId="4" fillId="18" borderId="22" xfId="0" applyFont="1" applyFill="1" applyBorder="1" applyAlignment="1">
      <alignment vertical="center" wrapText="1"/>
    </xf>
    <xf numFmtId="164" fontId="2" fillId="18" borderId="26" xfId="102" applyNumberFormat="1" applyFont="1" applyFill="1" applyBorder="1" applyAlignment="1">
      <alignment horizontal="center" vertical="center" wrapText="1"/>
    </xf>
    <xf numFmtId="164" fontId="2" fillId="18" borderId="64" xfId="102" applyNumberFormat="1" applyFont="1" applyFill="1" applyBorder="1" applyAlignment="1">
      <alignment horizontal="center" vertical="center" wrapText="1"/>
    </xf>
    <xf numFmtId="0" fontId="0" fillId="18" borderId="64" xfId="0" applyFill="1" applyBorder="1" applyAlignment="1">
      <alignment horizontal="center" vertical="center" wrapText="1"/>
    </xf>
    <xf numFmtId="0" fontId="0" fillId="18" borderId="34" xfId="0" applyFill="1" applyBorder="1" applyAlignment="1">
      <alignment horizontal="center" vertical="center" wrapText="1"/>
    </xf>
    <xf numFmtId="0" fontId="91" fillId="0" borderId="1" xfId="0" applyFont="1" applyBorder="1" applyAlignment="1">
      <alignment horizontal="center" vertical="center"/>
    </xf>
    <xf numFmtId="0" fontId="0" fillId="0" borderId="2" xfId="0" applyBorder="1" applyAlignment="1"/>
    <xf numFmtId="0" fontId="0" fillId="0" borderId="5" xfId="0" applyBorder="1" applyAlignment="1"/>
    <xf numFmtId="0" fontId="0" fillId="0" borderId="22" xfId="0" applyBorder="1" applyAlignment="1"/>
    <xf numFmtId="0" fontId="0" fillId="0" borderId="32" xfId="0" applyFill="1" applyBorder="1" applyAlignment="1"/>
    <xf numFmtId="0" fontId="13" fillId="0" borderId="31" xfId="0" applyFont="1" applyBorder="1" applyAlignment="1">
      <alignment horizontal="center" vertical="center"/>
    </xf>
    <xf numFmtId="0" fontId="0" fillId="11" borderId="32" xfId="0" applyFill="1" applyBorder="1" applyAlignment="1"/>
    <xf numFmtId="0" fontId="0" fillId="11" borderId="45" xfId="0" applyFill="1" applyBorder="1" applyAlignment="1"/>
    <xf numFmtId="0" fontId="0" fillId="11" borderId="31" xfId="0" applyFill="1" applyBorder="1" applyAlignment="1"/>
    <xf numFmtId="0" fontId="13" fillId="0" borderId="31" xfId="0" applyFont="1" applyBorder="1" applyAlignment="1">
      <alignment horizontal="center" vertical="center" wrapText="1"/>
    </xf>
    <xf numFmtId="9" fontId="43" fillId="11" borderId="48" xfId="71" applyFont="1" applyFill="1" applyBorder="1" applyAlignment="1">
      <alignment horizontal="center" vertical="center" wrapText="1"/>
    </xf>
    <xf numFmtId="9" fontId="43" fillId="11" borderId="23" xfId="71" applyFont="1" applyFill="1" applyBorder="1" applyAlignment="1">
      <alignment horizontal="center" vertical="center" wrapText="1"/>
    </xf>
    <xf numFmtId="9" fontId="43" fillId="11" borderId="55" xfId="71" applyFont="1" applyFill="1" applyBorder="1" applyAlignment="1">
      <alignment horizontal="center" vertical="center" wrapText="1"/>
    </xf>
    <xf numFmtId="0" fontId="0" fillId="11" borderId="48" xfId="0" applyFill="1" applyBorder="1" applyAlignment="1">
      <alignment vertical="center" wrapText="1"/>
    </xf>
    <xf numFmtId="0" fontId="0" fillId="11" borderId="23" xfId="0" applyFill="1" applyBorder="1" applyAlignment="1">
      <alignment vertical="center" wrapText="1"/>
    </xf>
    <xf numFmtId="0" fontId="0" fillId="11" borderId="47" xfId="0" applyFill="1" applyBorder="1" applyAlignment="1">
      <alignment vertical="center" wrapText="1"/>
    </xf>
    <xf numFmtId="0" fontId="0" fillId="11" borderId="18" xfId="0" applyFill="1" applyBorder="1" applyAlignment="1"/>
    <xf numFmtId="0" fontId="0" fillId="11" borderId="55" xfId="0" applyFill="1" applyBorder="1" applyAlignment="1">
      <alignment vertical="center" wrapText="1"/>
    </xf>
    <xf numFmtId="0" fontId="8" fillId="5" borderId="56" xfId="0" applyFont="1" applyFill="1" applyBorder="1" applyAlignment="1">
      <alignment horizontal="center" vertical="center" textRotation="90" wrapText="1"/>
    </xf>
    <xf numFmtId="0" fontId="0" fillId="5" borderId="65" xfId="0" applyFill="1" applyBorder="1" applyAlignment="1">
      <alignment horizontal="center" vertical="center" textRotation="90" wrapText="1"/>
    </xf>
    <xf numFmtId="0" fontId="0" fillId="5" borderId="42" xfId="0" applyFill="1" applyBorder="1" applyAlignment="1">
      <alignment horizontal="center" vertical="center" textRotation="90" wrapText="1"/>
    </xf>
    <xf numFmtId="164" fontId="0" fillId="0" borderId="16" xfId="102" applyNumberFormat="1" applyFont="1" applyBorder="1" applyAlignment="1">
      <alignment vertical="center"/>
    </xf>
    <xf numFmtId="0" fontId="0" fillId="0" borderId="8" xfId="0" applyBorder="1" applyAlignment="1">
      <alignment vertical="center"/>
    </xf>
    <xf numFmtId="164" fontId="0" fillId="0" borderId="26" xfId="102" applyNumberFormat="1" applyFont="1" applyBorder="1" applyAlignment="1">
      <alignment horizontal="center" vertical="center" wrapText="1"/>
    </xf>
    <xf numFmtId="164" fontId="0" fillId="0" borderId="64" xfId="102" applyNumberFormat="1" applyFont="1" applyBorder="1" applyAlignment="1">
      <alignment horizontal="center" vertical="center" wrapText="1"/>
    </xf>
    <xf numFmtId="164" fontId="0" fillId="0" borderId="7" xfId="102" applyNumberFormat="1" applyFont="1" applyBorder="1" applyAlignment="1">
      <alignment horizontal="center" vertical="center" wrapText="1"/>
    </xf>
    <xf numFmtId="164" fontId="0" fillId="0" borderId="4" xfId="102" applyNumberFormat="1" applyFont="1" applyBorder="1" applyAlignment="1">
      <alignment horizontal="center" vertical="center" wrapText="1"/>
    </xf>
    <xf numFmtId="0" fontId="8" fillId="39" borderId="56" xfId="0" applyFont="1" applyFill="1" applyBorder="1" applyAlignment="1">
      <alignment horizontal="center" vertical="center" textRotation="90"/>
    </xf>
    <xf numFmtId="0" fontId="0" fillId="39" borderId="65" xfId="0" applyFill="1" applyBorder="1" applyAlignment="1">
      <alignment horizontal="center" vertical="center" textRotation="90"/>
    </xf>
    <xf numFmtId="0" fontId="0" fillId="39" borderId="9" xfId="0" applyFill="1" applyBorder="1" applyAlignment="1">
      <alignment horizontal="center" vertical="center" textRotation="90"/>
    </xf>
    <xf numFmtId="0" fontId="0" fillId="39" borderId="42" xfId="0" applyFill="1" applyBorder="1" applyAlignment="1">
      <alignment horizontal="center" vertical="center" textRotation="90"/>
    </xf>
    <xf numFmtId="164" fontId="78" fillId="12" borderId="16" xfId="102" applyNumberFormat="1" applyFont="1" applyFill="1" applyBorder="1" applyAlignment="1">
      <alignment horizontal="center" vertical="center"/>
    </xf>
    <xf numFmtId="164" fontId="78" fillId="12" borderId="9" xfId="102" applyNumberFormat="1" applyFont="1" applyFill="1" applyBorder="1" applyAlignment="1">
      <alignment horizontal="center" vertical="center"/>
    </xf>
    <xf numFmtId="164" fontId="78" fillId="12" borderId="8" xfId="102" applyNumberFormat="1" applyFont="1" applyFill="1" applyBorder="1" applyAlignment="1">
      <alignment horizontal="center" vertical="center"/>
    </xf>
    <xf numFmtId="164" fontId="0" fillId="0" borderId="34" xfId="102" applyNumberFormat="1" applyFont="1" applyBorder="1" applyAlignment="1">
      <alignment horizontal="center" vertical="center" wrapText="1"/>
    </xf>
    <xf numFmtId="164" fontId="78" fillId="12" borderId="6" xfId="102" applyNumberFormat="1" applyFont="1" applyFill="1"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164" fontId="7" fillId="0" borderId="26" xfId="102" applyNumberFormat="1" applyFont="1" applyBorder="1" applyAlignment="1">
      <alignment vertical="center"/>
    </xf>
    <xf numFmtId="0" fontId="0" fillId="0" borderId="64" xfId="0" applyBorder="1" applyAlignment="1">
      <alignment vertical="center"/>
    </xf>
    <xf numFmtId="0" fontId="0" fillId="0" borderId="34" xfId="0" applyBorder="1" applyAlignment="1">
      <alignment vertical="center"/>
    </xf>
    <xf numFmtId="0" fontId="0" fillId="0" borderId="64" xfId="0" applyBorder="1" applyAlignment="1">
      <alignment horizontal="center" vertical="center" wrapText="1"/>
    </xf>
    <xf numFmtId="0" fontId="0" fillId="0" borderId="34" xfId="0" applyBorder="1" applyAlignment="1">
      <alignment horizontal="center" vertical="center" wrapText="1"/>
    </xf>
    <xf numFmtId="0" fontId="8" fillId="17" borderId="16" xfId="0" applyFont="1" applyFill="1" applyBorder="1" applyAlignment="1">
      <alignment horizontal="center" vertical="center" textRotation="90" wrapText="1"/>
    </xf>
    <xf numFmtId="0" fontId="0" fillId="17" borderId="9" xfId="0" applyFill="1" applyBorder="1" applyAlignment="1">
      <alignment horizontal="center" vertical="center" textRotation="90" wrapText="1"/>
    </xf>
    <xf numFmtId="0" fontId="0" fillId="40" borderId="12" xfId="0" applyFill="1" applyBorder="1" applyAlignment="1">
      <alignment horizontal="center" vertical="center" textRotation="90"/>
    </xf>
    <xf numFmtId="0" fontId="0" fillId="40" borderId="44" xfId="0" applyFill="1" applyBorder="1" applyAlignment="1">
      <alignment horizontal="center" vertical="center" textRotation="90"/>
    </xf>
    <xf numFmtId="164" fontId="0" fillId="12" borderId="51" xfId="0" applyNumberFormat="1" applyFill="1" applyBorder="1" applyAlignment="1">
      <alignment vertical="center"/>
    </xf>
    <xf numFmtId="0" fontId="0" fillId="12" borderId="60" xfId="0" applyFill="1" applyBorder="1" applyAlignment="1">
      <alignment vertical="center"/>
    </xf>
    <xf numFmtId="1" fontId="2" fillId="12" borderId="26" xfId="102" applyNumberFormat="1" applyFont="1" applyFill="1" applyBorder="1" applyAlignment="1">
      <alignment horizontal="center" vertical="center" wrapText="1"/>
    </xf>
    <xf numFmtId="1" fontId="0" fillId="12" borderId="64" xfId="0" applyNumberFormat="1" applyFill="1" applyBorder="1" applyAlignment="1">
      <alignment horizontal="center" vertical="center" wrapText="1"/>
    </xf>
    <xf numFmtId="1" fontId="0" fillId="12" borderId="34" xfId="0" applyNumberFormat="1" applyFill="1" applyBorder="1" applyAlignment="1">
      <alignment horizontal="center" vertical="center" wrapText="1"/>
    </xf>
    <xf numFmtId="164" fontId="7" fillId="12" borderId="26" xfId="102" applyNumberFormat="1" applyFont="1" applyFill="1" applyBorder="1" applyAlignment="1">
      <alignment vertical="center"/>
    </xf>
    <xf numFmtId="0" fontId="0" fillId="12" borderId="34" xfId="0" applyFill="1" applyBorder="1" applyAlignment="1">
      <alignment vertical="center"/>
    </xf>
    <xf numFmtId="0" fontId="0" fillId="28" borderId="9" xfId="0" applyFill="1" applyBorder="1" applyAlignment="1">
      <alignment horizontal="center" vertical="center" textRotation="90" wrapText="1"/>
    </xf>
    <xf numFmtId="0" fontId="0" fillId="0" borderId="66" xfId="0" applyBorder="1" applyAlignment="1">
      <alignment horizontal="center" vertical="center" textRotation="90" wrapText="1"/>
    </xf>
    <xf numFmtId="3" fontId="8" fillId="28" borderId="26" xfId="0" applyNumberFormat="1" applyFont="1" applyFill="1" applyBorder="1" applyAlignment="1">
      <alignment horizontal="center" vertical="center" wrapText="1"/>
    </xf>
    <xf numFmtId="3" fontId="8" fillId="0" borderId="34" xfId="0" applyNumberFormat="1" applyFont="1" applyBorder="1" applyAlignment="1">
      <alignment horizontal="center" vertical="center" wrapText="1"/>
    </xf>
    <xf numFmtId="43" fontId="9" fillId="0" borderId="10" xfId="102" applyFont="1" applyBorder="1" applyAlignment="1">
      <alignment horizontal="center" vertical="center" wrapText="1"/>
    </xf>
    <xf numFmtId="43" fontId="9" fillId="0" borderId="15" xfId="102" applyFont="1" applyBorder="1" applyAlignment="1">
      <alignment horizontal="center" vertical="center" wrapText="1"/>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30" xfId="0" applyFont="1" applyBorder="1" applyAlignment="1">
      <alignment horizontal="center" vertical="center"/>
    </xf>
    <xf numFmtId="0" fontId="9" fillId="0" borderId="44" xfId="0" applyFont="1" applyBorder="1" applyAlignment="1">
      <alignment horizontal="center" vertical="center"/>
    </xf>
    <xf numFmtId="0" fontId="9" fillId="0" borderId="61" xfId="0" applyFont="1" applyBorder="1" applyAlignment="1">
      <alignment horizontal="center" vertical="center"/>
    </xf>
    <xf numFmtId="0" fontId="9" fillId="0" borderId="43" xfId="0" applyFont="1" applyBorder="1" applyAlignment="1">
      <alignment horizontal="center" vertical="center"/>
    </xf>
    <xf numFmtId="164" fontId="0" fillId="0" borderId="16" xfId="102"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164" fontId="2" fillId="39" borderId="26" xfId="102" applyNumberFormat="1" applyFont="1" applyFill="1" applyBorder="1" applyAlignment="1">
      <alignment horizontal="center" vertical="center" wrapText="1"/>
    </xf>
    <xf numFmtId="164" fontId="2" fillId="39" borderId="64" xfId="102" applyNumberFormat="1" applyFont="1" applyFill="1" applyBorder="1" applyAlignment="1">
      <alignment horizontal="center" vertical="center" wrapText="1"/>
    </xf>
    <xf numFmtId="0" fontId="0" fillId="39" borderId="64" xfId="0" applyFill="1" applyBorder="1" applyAlignment="1">
      <alignment horizontal="center" vertical="center" wrapText="1"/>
    </xf>
    <xf numFmtId="0" fontId="0" fillId="39" borderId="34" xfId="0" applyFill="1" applyBorder="1" applyAlignment="1">
      <alignment horizontal="center" vertical="center" wrapText="1"/>
    </xf>
    <xf numFmtId="164" fontId="78" fillId="12" borderId="26" xfId="102" applyNumberFormat="1" applyFont="1" applyFill="1" applyBorder="1" applyAlignment="1">
      <alignment horizontal="center" vertical="center" wrapText="1"/>
    </xf>
    <xf numFmtId="0" fontId="78" fillId="12" borderId="64" xfId="0" applyFont="1" applyFill="1" applyBorder="1" applyAlignment="1">
      <alignment vertical="center" wrapText="1"/>
    </xf>
    <xf numFmtId="0" fontId="78" fillId="12" borderId="34" xfId="0" applyFont="1" applyFill="1" applyBorder="1" applyAlignment="1">
      <alignment vertical="center" wrapText="1"/>
    </xf>
    <xf numFmtId="0" fontId="0" fillId="0" borderId="64" xfId="0" applyBorder="1" applyAlignment="1">
      <alignment vertical="center" wrapText="1"/>
    </xf>
    <xf numFmtId="0" fontId="0" fillId="0" borderId="34" xfId="0" applyBorder="1" applyAlignment="1">
      <alignment vertical="center" wrapText="1"/>
    </xf>
    <xf numFmtId="0" fontId="0" fillId="12" borderId="64" xfId="0" applyFill="1" applyBorder="1" applyAlignment="1">
      <alignment horizontal="center" vertical="center" wrapText="1"/>
    </xf>
    <xf numFmtId="0" fontId="0" fillId="12" borderId="34" xfId="0" applyFill="1" applyBorder="1" applyAlignment="1">
      <alignment horizontal="center" vertical="center" wrapText="1"/>
    </xf>
    <xf numFmtId="164" fontId="78" fillId="12" borderId="26" xfId="0" applyNumberFormat="1" applyFont="1" applyFill="1" applyBorder="1" applyAlignment="1">
      <alignment horizontal="center" vertical="center" wrapText="1"/>
    </xf>
    <xf numFmtId="0" fontId="78" fillId="12" borderId="64" xfId="0" applyNumberFormat="1" applyFont="1" applyFill="1" applyBorder="1" applyAlignment="1">
      <alignment horizontal="center" vertical="center" wrapText="1"/>
    </xf>
    <xf numFmtId="0" fontId="0" fillId="12" borderId="64" xfId="0" applyNumberFormat="1" applyFill="1" applyBorder="1" applyAlignment="1">
      <alignment horizontal="center" vertical="center" wrapText="1"/>
    </xf>
    <xf numFmtId="0" fontId="0" fillId="12" borderId="34" xfId="0" applyNumberFormat="1" applyFill="1" applyBorder="1" applyAlignment="1">
      <alignment horizontal="center" vertical="center" wrapText="1"/>
    </xf>
    <xf numFmtId="164" fontId="0" fillId="0" borderId="51" xfId="0" applyNumberFormat="1" applyBorder="1" applyAlignment="1">
      <alignment horizontal="center" vertical="center" wrapText="1"/>
    </xf>
    <xf numFmtId="0" fontId="0" fillId="0" borderId="60" xfId="0" applyBorder="1" applyAlignment="1">
      <alignment horizontal="center" vertical="center" wrapText="1"/>
    </xf>
    <xf numFmtId="164" fontId="0" fillId="40" borderId="51" xfId="0" applyNumberFormat="1" applyFill="1" applyBorder="1" applyAlignment="1">
      <alignment horizontal="center" vertical="center" wrapText="1"/>
    </xf>
    <xf numFmtId="0" fontId="0" fillId="40" borderId="60" xfId="0" applyFill="1" applyBorder="1" applyAlignment="1">
      <alignment horizontal="center" vertical="center" wrapText="1"/>
    </xf>
    <xf numFmtId="0" fontId="4" fillId="0" borderId="67" xfId="0" applyFont="1" applyFill="1" applyBorder="1" applyAlignment="1">
      <alignment horizontal="center" vertical="center" textRotation="90" wrapText="1"/>
    </xf>
    <xf numFmtId="0" fontId="4" fillId="0" borderId="68" xfId="0" applyFont="1" applyFill="1" applyBorder="1" applyAlignment="1">
      <alignment horizontal="center" vertical="center" textRotation="90" wrapText="1"/>
    </xf>
    <xf numFmtId="0" fontId="4" fillId="0" borderId="69" xfId="0" applyFont="1" applyFill="1" applyBorder="1" applyAlignment="1">
      <alignment horizontal="center" vertical="center" textRotation="90" wrapText="1"/>
    </xf>
    <xf numFmtId="0" fontId="2" fillId="0" borderId="48" xfId="0" applyFont="1" applyBorder="1" applyAlignment="1">
      <alignment vertical="center" wrapText="1"/>
    </xf>
    <xf numFmtId="0" fontId="0" fillId="0" borderId="23" xfId="0" applyBorder="1" applyAlignment="1">
      <alignment vertical="center" wrapText="1"/>
    </xf>
    <xf numFmtId="0" fontId="0" fillId="0" borderId="47" xfId="0" applyBorder="1" applyAlignment="1">
      <alignmen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5" xfId="0" applyFont="1" applyBorder="1" applyAlignment="1">
      <alignment vertical="center" wrapText="1"/>
    </xf>
    <xf numFmtId="0" fontId="16" fillId="0" borderId="26"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34" xfId="0" applyFont="1" applyBorder="1" applyAlignment="1">
      <alignment horizontal="center" vertical="center" wrapText="1"/>
    </xf>
    <xf numFmtId="0" fontId="17" fillId="9" borderId="26" xfId="0" applyFont="1" applyFill="1" applyBorder="1" applyAlignment="1">
      <alignment horizontal="center" vertical="center" wrapText="1"/>
    </xf>
    <xf numFmtId="0" fontId="17" fillId="9" borderId="64"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64" xfId="0" applyFill="1" applyBorder="1" applyAlignment="1">
      <alignment horizontal="center" vertical="center" wrapText="1"/>
    </xf>
    <xf numFmtId="0" fontId="20" fillId="0" borderId="72" xfId="0" applyFont="1" applyBorder="1" applyAlignment="1">
      <alignment horizontal="left" vertical="center" wrapText="1"/>
    </xf>
    <xf numFmtId="0" fontId="20" fillId="0" borderId="0" xfId="0" applyFont="1" applyBorder="1" applyAlignment="1">
      <alignment horizontal="left"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5"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4" fillId="0" borderId="48" xfId="0" applyFont="1" applyFill="1" applyBorder="1" applyAlignment="1">
      <alignment vertical="center" wrapText="1"/>
    </xf>
    <xf numFmtId="0" fontId="4" fillId="0" borderId="47" xfId="0" applyFont="1" applyFill="1" applyBorder="1" applyAlignment="1">
      <alignment vertical="center" wrapText="1"/>
    </xf>
    <xf numFmtId="0" fontId="16" fillId="0" borderId="16" xfId="0" applyFont="1" applyBorder="1" applyAlignment="1">
      <alignment vertical="center" wrapText="1"/>
    </xf>
    <xf numFmtId="0" fontId="16" fillId="0" borderId="9" xfId="0" applyFont="1" applyBorder="1" applyAlignment="1">
      <alignment vertical="center" wrapText="1"/>
    </xf>
    <xf numFmtId="0" fontId="39" fillId="38" borderId="67" xfId="0" applyFont="1" applyFill="1" applyBorder="1" applyAlignment="1">
      <alignment horizontal="center" vertical="center" textRotation="90" wrapText="1"/>
    </xf>
    <xf numFmtId="0" fontId="39" fillId="38" borderId="68" xfId="0" applyFont="1" applyFill="1" applyBorder="1" applyAlignment="1">
      <alignment horizontal="center" vertical="center" textRotation="90" wrapText="1"/>
    </xf>
    <xf numFmtId="0" fontId="39" fillId="38" borderId="69" xfId="0" applyFont="1" applyFill="1" applyBorder="1" applyAlignment="1">
      <alignment horizontal="center" vertical="center" textRotation="90" wrapText="1"/>
    </xf>
    <xf numFmtId="0" fontId="19" fillId="12" borderId="1" xfId="0" applyFont="1" applyFill="1" applyBorder="1" applyAlignment="1">
      <alignment vertical="center" wrapText="1"/>
    </xf>
    <xf numFmtId="0" fontId="19" fillId="12" borderId="2" xfId="0" applyFont="1" applyFill="1" applyBorder="1" applyAlignment="1">
      <alignment vertical="center" wrapText="1"/>
    </xf>
    <xf numFmtId="0" fontId="0" fillId="0" borderId="48" xfId="0" applyFont="1" applyBorder="1" applyAlignment="1">
      <alignment vertical="center"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55" fillId="22" borderId="1" xfId="64" applyFont="1" applyFill="1" applyBorder="1" applyAlignment="1">
      <alignment horizontal="center" vertical="center" wrapText="1"/>
    </xf>
    <xf numFmtId="0" fontId="55" fillId="22" borderId="2" xfId="0" applyFont="1" applyFill="1" applyBorder="1" applyAlignment="1">
      <alignment horizontal="center" vertical="center" wrapText="1"/>
    </xf>
    <xf numFmtId="0" fontId="55" fillId="22" borderId="22" xfId="0" applyFont="1" applyFill="1" applyBorder="1" applyAlignment="1">
      <alignment horizontal="center" vertical="center" wrapText="1"/>
    </xf>
    <xf numFmtId="0" fontId="27" fillId="0" borderId="16" xfId="64" applyFont="1" applyBorder="1" applyAlignment="1"/>
    <xf numFmtId="0" fontId="4" fillId="0" borderId="5" xfId="64" applyFont="1" applyBorder="1" applyAlignment="1"/>
    <xf numFmtId="0" fontId="28" fillId="0" borderId="39" xfId="64" applyFont="1" applyFill="1" applyBorder="1" applyAlignment="1">
      <alignment horizontal="center" vertical="center" wrapText="1"/>
    </xf>
    <xf numFmtId="0" fontId="28" fillId="0" borderId="41" xfId="64" applyFont="1" applyFill="1" applyBorder="1" applyAlignment="1">
      <alignment horizontal="center" vertical="center" wrapText="1"/>
    </xf>
    <xf numFmtId="0" fontId="27" fillId="0" borderId="9" xfId="64" applyFont="1" applyBorder="1" applyAlignment="1"/>
    <xf numFmtId="0" fontId="4" fillId="0" borderId="0" xfId="64" applyFont="1" applyBorder="1" applyAlignment="1"/>
    <xf numFmtId="0" fontId="30" fillId="0" borderId="31" xfId="64" applyFont="1" applyFill="1" applyBorder="1" applyAlignment="1">
      <alignment horizontal="center" vertical="center" wrapText="1"/>
    </xf>
    <xf numFmtId="0" fontId="30" fillId="0" borderId="49" xfId="64" applyFont="1" applyFill="1" applyBorder="1" applyAlignment="1">
      <alignment horizontal="center" vertical="center" wrapText="1"/>
    </xf>
    <xf numFmtId="0" fontId="4" fillId="4" borderId="64" xfId="64" applyFont="1" applyFill="1" applyBorder="1" applyAlignment="1">
      <alignment horizontal="center" vertical="center" textRotation="90"/>
    </xf>
    <xf numFmtId="0" fontId="8" fillId="0" borderId="64" xfId="64" applyBorder="1" applyAlignment="1"/>
    <xf numFmtId="0" fontId="8" fillId="0" borderId="34" xfId="64" applyBorder="1" applyAlignment="1"/>
    <xf numFmtId="0" fontId="30" fillId="0" borderId="18" xfId="64" applyFont="1" applyFill="1" applyBorder="1" applyAlignment="1">
      <alignment horizontal="center" vertical="center" wrapText="1"/>
    </xf>
    <xf numFmtId="0" fontId="30" fillId="0" borderId="54" xfId="64" applyFont="1" applyFill="1" applyBorder="1" applyAlignment="1">
      <alignment horizontal="center" vertical="center" wrapText="1"/>
    </xf>
    <xf numFmtId="0" fontId="31" fillId="41" borderId="1" xfId="64" applyFont="1" applyFill="1" applyBorder="1" applyAlignment="1"/>
    <xf numFmtId="0" fontId="32" fillId="41" borderId="22" xfId="64" applyFont="1" applyFill="1" applyBorder="1" applyAlignment="1"/>
    <xf numFmtId="0" fontId="33" fillId="41" borderId="19" xfId="64" applyFont="1" applyFill="1" applyBorder="1" applyAlignment="1">
      <alignment horizontal="center" vertical="center" wrapText="1"/>
    </xf>
    <xf numFmtId="0" fontId="30" fillId="41" borderId="20" xfId="64" applyFont="1" applyFill="1" applyBorder="1" applyAlignment="1">
      <alignment horizontal="center" vertical="center" wrapText="1"/>
    </xf>
    <xf numFmtId="0" fontId="30" fillId="41" borderId="21" xfId="64" applyFont="1" applyFill="1" applyBorder="1" applyAlignment="1">
      <alignment horizontal="center" vertical="center" wrapText="1"/>
    </xf>
    <xf numFmtId="0" fontId="34" fillId="3" borderId="8" xfId="64" applyFont="1" applyFill="1" applyBorder="1" applyAlignment="1">
      <alignment horizontal="center" vertical="center" wrapText="1"/>
    </xf>
    <xf numFmtId="0" fontId="4" fillId="0" borderId="3" xfId="64" applyFont="1" applyBorder="1" applyAlignment="1">
      <alignment horizontal="center" vertical="center"/>
    </xf>
    <xf numFmtId="0" fontId="4" fillId="0" borderId="2" xfId="64" applyFont="1" applyBorder="1" applyAlignment="1">
      <alignment horizontal="center" vertical="center"/>
    </xf>
    <xf numFmtId="0" fontId="36" fillId="7" borderId="1" xfId="64" applyFont="1" applyFill="1" applyBorder="1" applyAlignment="1">
      <alignment vertical="center"/>
    </xf>
    <xf numFmtId="0" fontId="8" fillId="0" borderId="22" xfId="64" applyBorder="1" applyAlignment="1"/>
    <xf numFmtId="0" fontId="30" fillId="7" borderId="1" xfId="64" applyFont="1" applyFill="1" applyBorder="1" applyAlignment="1">
      <alignment wrapText="1"/>
    </xf>
    <xf numFmtId="0" fontId="30" fillId="0" borderId="22" xfId="64" applyFont="1" applyBorder="1" applyAlignment="1">
      <alignment wrapText="1"/>
    </xf>
    <xf numFmtId="0" fontId="8" fillId="0" borderId="9" xfId="64" applyFont="1" applyFill="1" applyBorder="1" applyAlignment="1">
      <alignment wrapText="1"/>
    </xf>
    <xf numFmtId="0" fontId="8" fillId="0" borderId="0" xfId="64" applyBorder="1" applyAlignment="1">
      <alignment wrapText="1"/>
    </xf>
    <xf numFmtId="0" fontId="8" fillId="0" borderId="9" xfId="64" applyBorder="1" applyAlignment="1">
      <alignment wrapText="1"/>
    </xf>
    <xf numFmtId="0" fontId="8" fillId="0" borderId="9" xfId="64" quotePrefix="1" applyFont="1" applyFill="1" applyBorder="1" applyAlignment="1"/>
    <xf numFmtId="0" fontId="8" fillId="0" borderId="0" xfId="64" applyBorder="1" applyAlignment="1"/>
    <xf numFmtId="164" fontId="4" fillId="0" borderId="0" xfId="21" applyNumberFormat="1" applyFont="1" applyBorder="1" applyAlignment="1">
      <alignment vertical="center" wrapText="1"/>
    </xf>
    <xf numFmtId="0" fontId="0" fillId="0" borderId="0" xfId="0" applyBorder="1" applyAlignment="1">
      <alignment vertical="center" wrapText="1"/>
    </xf>
    <xf numFmtId="0" fontId="3" fillId="22" borderId="1" xfId="0" applyFont="1" applyFill="1" applyBorder="1" applyAlignment="1">
      <alignment vertical="center" wrapText="1"/>
    </xf>
    <xf numFmtId="0" fontId="3" fillId="22" borderId="2" xfId="0" applyFont="1" applyFill="1" applyBorder="1" applyAlignment="1">
      <alignment vertical="center" wrapText="1"/>
    </xf>
    <xf numFmtId="164" fontId="43" fillId="42" borderId="1" xfId="21" applyNumberFormat="1" applyFont="1" applyFill="1" applyBorder="1" applyAlignment="1">
      <alignment horizontal="center" vertical="center" wrapText="1"/>
    </xf>
    <xf numFmtId="0" fontId="32" fillId="42" borderId="2" xfId="0" applyFont="1" applyFill="1" applyBorder="1" applyAlignment="1">
      <alignment horizontal="center" vertical="center" wrapText="1"/>
    </xf>
    <xf numFmtId="0" fontId="32" fillId="42" borderId="22" xfId="0" applyFont="1" applyFill="1" applyBorder="1" applyAlignment="1">
      <alignment horizontal="center" vertical="center" wrapText="1"/>
    </xf>
    <xf numFmtId="0" fontId="60" fillId="37" borderId="1" xfId="0" applyFont="1" applyFill="1" applyBorder="1" applyAlignment="1">
      <alignment horizontal="center" vertical="center" wrapText="1"/>
    </xf>
    <xf numFmtId="0" fontId="60" fillId="37" borderId="2" xfId="0" applyFont="1" applyFill="1" applyBorder="1" applyAlignment="1">
      <alignment horizontal="center" vertical="center" wrapText="1"/>
    </xf>
    <xf numFmtId="0" fontId="60" fillId="37" borderId="22" xfId="0" applyFont="1" applyFill="1" applyBorder="1" applyAlignment="1">
      <alignment horizontal="center" vertical="center" wrapText="1"/>
    </xf>
    <xf numFmtId="0" fontId="61" fillId="22" borderId="1" xfId="0" applyFont="1" applyFill="1" applyBorder="1" applyAlignment="1">
      <alignment horizontal="center" vertical="center" wrapText="1"/>
    </xf>
    <xf numFmtId="0" fontId="25" fillId="22" borderId="2" xfId="0" applyFont="1" applyFill="1" applyBorder="1" applyAlignment="1">
      <alignment horizontal="center" vertical="center" wrapText="1"/>
    </xf>
    <xf numFmtId="0" fontId="25" fillId="22" borderId="22" xfId="0" applyFont="1" applyFill="1" applyBorder="1" applyAlignment="1">
      <alignment horizontal="center" vertical="center" wrapText="1"/>
    </xf>
    <xf numFmtId="0" fontId="92" fillId="0" borderId="1" xfId="0" applyFont="1" applyBorder="1" applyAlignment="1">
      <alignment horizontal="center" vertical="center" wrapText="1"/>
    </xf>
    <xf numFmtId="0" fontId="92" fillId="0" borderId="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22" xfId="0" applyFont="1" applyBorder="1" applyAlignment="1">
      <alignment horizontal="center" vertical="center" wrapText="1"/>
    </xf>
    <xf numFmtId="0" fontId="62" fillId="23" borderId="19" xfId="0" applyFont="1" applyFill="1" applyBorder="1" applyAlignment="1">
      <alignment wrapText="1"/>
    </xf>
    <xf numFmtId="0" fontId="62" fillId="23" borderId="63" xfId="0" applyFont="1" applyFill="1" applyBorder="1" applyAlignment="1">
      <alignment wrapText="1"/>
    </xf>
    <xf numFmtId="0" fontId="62" fillId="23" borderId="21" xfId="0" applyFont="1" applyFill="1" applyBorder="1" applyAlignment="1">
      <alignment wrapText="1"/>
    </xf>
    <xf numFmtId="0" fontId="26" fillId="24" borderId="26" xfId="0" applyFont="1" applyFill="1" applyBorder="1" applyAlignment="1">
      <alignment horizontal="center" vertical="center" textRotation="90" wrapText="1"/>
    </xf>
    <xf numFmtId="0" fontId="26" fillId="24" borderId="64" xfId="0" applyFont="1" applyFill="1" applyBorder="1" applyAlignment="1">
      <alignment horizontal="center" vertical="center" textRotation="90" wrapText="1"/>
    </xf>
    <xf numFmtId="0" fontId="26" fillId="24" borderId="34" xfId="0" applyFont="1" applyFill="1" applyBorder="1" applyAlignment="1">
      <alignment horizontal="center" vertical="center" textRotation="90" wrapText="1"/>
    </xf>
    <xf numFmtId="0" fontId="62" fillId="29" borderId="19" xfId="0" applyFont="1" applyFill="1" applyBorder="1" applyAlignment="1">
      <alignment wrapText="1"/>
    </xf>
    <xf numFmtId="0" fontId="62" fillId="29" borderId="63" xfId="0" applyFont="1" applyFill="1" applyBorder="1" applyAlignment="1">
      <alignment wrapText="1"/>
    </xf>
    <xf numFmtId="0" fontId="62" fillId="29" borderId="53" xfId="0" applyFont="1" applyFill="1" applyBorder="1" applyAlignment="1">
      <alignment wrapText="1"/>
    </xf>
  </cellXfs>
  <cellStyles count="103">
    <cellStyle name="Collegamento ipertestuale" xfId="1" builtinId="8"/>
    <cellStyle name="Euro" xfId="2"/>
    <cellStyle name="Euro 2" xfId="3"/>
    <cellStyle name="Euro 2 2" xfId="4"/>
    <cellStyle name="Euro 2 2 2" xfId="5"/>
    <cellStyle name="Euro 2 2 3" xfId="6"/>
    <cellStyle name="Euro 2 3" xfId="7"/>
    <cellStyle name="Euro 2 4" xfId="8"/>
    <cellStyle name="Euro 3" xfId="9"/>
    <cellStyle name="Euro 3 2" xfId="10"/>
    <cellStyle name="Euro 3 3" xfId="11"/>
    <cellStyle name="Euro 4" xfId="12"/>
    <cellStyle name="Euro 5" xfId="13"/>
    <cellStyle name="Migliaia" xfId="102" builtinId="3"/>
    <cellStyle name="Migliaia (0)_UA." xfId="14"/>
    <cellStyle name="Migliaia 10" xfId="15"/>
    <cellStyle name="Migliaia 10 2" xfId="16"/>
    <cellStyle name="Migliaia 10 3" xfId="17"/>
    <cellStyle name="Migliaia 11" xfId="18"/>
    <cellStyle name="Migliaia 11 2" xfId="19"/>
    <cellStyle name="Migliaia 11 3" xfId="20"/>
    <cellStyle name="Migliaia 2" xfId="21"/>
    <cellStyle name="Migliaia 2 2" xfId="22"/>
    <cellStyle name="Migliaia 2 2 2" xfId="23"/>
    <cellStyle name="Migliaia 2 2 2 2" xfId="24"/>
    <cellStyle name="Migliaia 2 2 2 3" xfId="25"/>
    <cellStyle name="Migliaia 2 2 3" xfId="26"/>
    <cellStyle name="Migliaia 2 3" xfId="27"/>
    <cellStyle name="Migliaia 3" xfId="28"/>
    <cellStyle name="Migliaia 3 2" xfId="29"/>
    <cellStyle name="Migliaia 3 2 2" xfId="30"/>
    <cellStyle name="Migliaia 3 2 2 2" xfId="31"/>
    <cellStyle name="Migliaia 3 2 2 3" xfId="32"/>
    <cellStyle name="Migliaia 3 2 3" xfId="33"/>
    <cellStyle name="Migliaia 3 2 4" xfId="34"/>
    <cellStyle name="Migliaia 3 3" xfId="35"/>
    <cellStyle name="Migliaia 4" xfId="36"/>
    <cellStyle name="Migliaia 4 2" xfId="37"/>
    <cellStyle name="Migliaia 4 2 2" xfId="38"/>
    <cellStyle name="Migliaia 4 2 3" xfId="39"/>
    <cellStyle name="Migliaia 4 3" xfId="40"/>
    <cellStyle name="Migliaia 4 4" xfId="41"/>
    <cellStyle name="Migliaia 5" xfId="42"/>
    <cellStyle name="Migliaia 5 2" xfId="43"/>
    <cellStyle name="Migliaia 5 2 2" xfId="44"/>
    <cellStyle name="Migliaia 5 2 3" xfId="45"/>
    <cellStyle name="Migliaia 5 3" xfId="46"/>
    <cellStyle name="Migliaia 5 4" xfId="47"/>
    <cellStyle name="Migliaia 6" xfId="48"/>
    <cellStyle name="Migliaia 6 2" xfId="49"/>
    <cellStyle name="Migliaia 7" xfId="50"/>
    <cellStyle name="Migliaia 8" xfId="51"/>
    <cellStyle name="Migliaia 8 2" xfId="52"/>
    <cellStyle name="Migliaia 8 3" xfId="53"/>
    <cellStyle name="Migliaia 9" xfId="54"/>
    <cellStyle name="Migliaia 9 2" xfId="55"/>
    <cellStyle name="Migliaia 9 3" xfId="56"/>
    <cellStyle name="Normale" xfId="0" builtinId="0"/>
    <cellStyle name="Normale 2" xfId="57"/>
    <cellStyle name="Normale 2 2" xfId="58"/>
    <cellStyle name="Normale 2 2 2" xfId="59"/>
    <cellStyle name="Normale 2 2 2 2" xfId="60"/>
    <cellStyle name="Normale 2 2 2 3" xfId="61"/>
    <cellStyle name="Normale 2 2 3" xfId="62"/>
    <cellStyle name="Normale 2 2 4" xfId="63"/>
    <cellStyle name="Normale 3" xfId="64"/>
    <cellStyle name="Normale 3 2" xfId="65"/>
    <cellStyle name="Normale 3 2 2" xfId="66"/>
    <cellStyle name="Normale 3 2 3" xfId="67"/>
    <cellStyle name="Normale 3 3" xfId="68"/>
    <cellStyle name="Normale 3 4" xfId="69"/>
    <cellStyle name="Normale 4" xfId="70"/>
    <cellStyle name="Percentuale" xfId="71" builtinId="5"/>
    <cellStyle name="Percentuale 2" xfId="72"/>
    <cellStyle name="Percentuale 2 2" xfId="73"/>
    <cellStyle name="Percentuale 2 2 2" xfId="74"/>
    <cellStyle name="Percentuale 2 2 2 2" xfId="75"/>
    <cellStyle name="Percentuale 2 2 2 3" xfId="76"/>
    <cellStyle name="Percentuale 2 2 3" xfId="77"/>
    <cellStyle name="Percentuale 2 2 4" xfId="78"/>
    <cellStyle name="Percentuale 2 3" xfId="79"/>
    <cellStyle name="Percentuale 2 3 2" xfId="80"/>
    <cellStyle name="Percentuale 2 3 3" xfId="81"/>
    <cellStyle name="Percentuale 2 4" xfId="82"/>
    <cellStyle name="Percentuale 2 5" xfId="83"/>
    <cellStyle name="Percentuale 3" xfId="84"/>
    <cellStyle name="Percentuale 3 2" xfId="85"/>
    <cellStyle name="Percentuale 3 2 2" xfId="86"/>
    <cellStyle name="Percentuale 3 2 3" xfId="87"/>
    <cellStyle name="Percentuale 3 3" xfId="88"/>
    <cellStyle name="Percentuale 3 4" xfId="89"/>
    <cellStyle name="Percentuale 4" xfId="90"/>
    <cellStyle name="Percentuale 4 2" xfId="91"/>
    <cellStyle name="Percentuale 4 2 2" xfId="92"/>
    <cellStyle name="Percentuale 4 2 3" xfId="93"/>
    <cellStyle name="Percentuale 4 3" xfId="94"/>
    <cellStyle name="Percentuale 4 4" xfId="95"/>
    <cellStyle name="Percentuale 5" xfId="96"/>
    <cellStyle name="Percentuale 5 2" xfId="97"/>
    <cellStyle name="Percentuale 6" xfId="98"/>
    <cellStyle name="Percentuale 6 2" xfId="99"/>
    <cellStyle name="Percentuale 6 3" xfId="100"/>
    <cellStyle name="Valuta (0)_UA." xfId="1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129117</xdr:colOff>
      <xdr:row>62</xdr:row>
      <xdr:rowOff>81338</xdr:rowOff>
    </xdr:from>
    <xdr:to>
      <xdr:col>0</xdr:col>
      <xdr:colOff>472107</xdr:colOff>
      <xdr:row>63</xdr:row>
      <xdr:rowOff>141047</xdr:rowOff>
    </xdr:to>
    <xdr:sp macro="" textlink="">
      <xdr:nvSpPr>
        <xdr:cNvPr id="2" name="Freccia a destra 1">
          <a:extLst>
            <a:ext uri="{FF2B5EF4-FFF2-40B4-BE49-F238E27FC236}">
              <a16:creationId xmlns:a16="http://schemas.microsoft.com/office/drawing/2014/main" xmlns="" id="{00000000-0008-0000-0100-000002000000}"/>
            </a:ext>
          </a:extLst>
        </xdr:cNvPr>
        <xdr:cNvSpPr/>
      </xdr:nvSpPr>
      <xdr:spPr>
        <a:xfrm>
          <a:off x="116417" y="12249150"/>
          <a:ext cx="302683" cy="193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11</xdr:col>
      <xdr:colOff>69850</xdr:colOff>
      <xdr:row>2</xdr:row>
      <xdr:rowOff>180975</xdr:rowOff>
    </xdr:from>
    <xdr:to>
      <xdr:col>11</xdr:col>
      <xdr:colOff>400137</xdr:colOff>
      <xdr:row>2</xdr:row>
      <xdr:rowOff>374652</xdr:rowOff>
    </xdr:to>
    <xdr:sp macro="" textlink="">
      <xdr:nvSpPr>
        <xdr:cNvPr id="3" name="Freccia a destra 2">
          <a:extLst>
            <a:ext uri="{FF2B5EF4-FFF2-40B4-BE49-F238E27FC236}">
              <a16:creationId xmlns:a16="http://schemas.microsoft.com/office/drawing/2014/main" xmlns="" id="{00000000-0008-0000-0100-000003000000}"/>
            </a:ext>
          </a:extLst>
        </xdr:cNvPr>
        <xdr:cNvSpPr/>
      </xdr:nvSpPr>
      <xdr:spPr>
        <a:xfrm rot="10800000">
          <a:off x="11372850" y="771525"/>
          <a:ext cx="302683" cy="193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11</xdr:col>
      <xdr:colOff>79375</xdr:colOff>
      <xdr:row>4</xdr:row>
      <xdr:rowOff>142875</xdr:rowOff>
    </xdr:from>
    <xdr:to>
      <xdr:col>11</xdr:col>
      <xdr:colOff>427797</xdr:colOff>
      <xdr:row>4</xdr:row>
      <xdr:rowOff>336552</xdr:rowOff>
    </xdr:to>
    <xdr:sp macro="" textlink="">
      <xdr:nvSpPr>
        <xdr:cNvPr id="4" name="Freccia a destra 3">
          <a:extLst>
            <a:ext uri="{FF2B5EF4-FFF2-40B4-BE49-F238E27FC236}">
              <a16:creationId xmlns:a16="http://schemas.microsoft.com/office/drawing/2014/main" xmlns="" id="{00000000-0008-0000-0100-000004000000}"/>
            </a:ext>
          </a:extLst>
        </xdr:cNvPr>
        <xdr:cNvSpPr/>
      </xdr:nvSpPr>
      <xdr:spPr>
        <a:xfrm rot="10800000">
          <a:off x="11382375" y="1485900"/>
          <a:ext cx="302683" cy="193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80587</xdr:colOff>
      <xdr:row>19</xdr:row>
      <xdr:rowOff>67887</xdr:rowOff>
    </xdr:from>
    <xdr:to>
      <xdr:col>6</xdr:col>
      <xdr:colOff>315234</xdr:colOff>
      <xdr:row>19</xdr:row>
      <xdr:rowOff>154478</xdr:rowOff>
    </xdr:to>
    <xdr:sp macro="" textlink="">
      <xdr:nvSpPr>
        <xdr:cNvPr id="2" name="Freccia a sinistra 1">
          <a:extLst>
            <a:ext uri="{FF2B5EF4-FFF2-40B4-BE49-F238E27FC236}">
              <a16:creationId xmlns:a16="http://schemas.microsoft.com/office/drawing/2014/main" xmlns="" id="{00000000-0008-0000-0200-000002000000}"/>
            </a:ext>
          </a:extLst>
        </xdr:cNvPr>
        <xdr:cNvSpPr/>
      </xdr:nvSpPr>
      <xdr:spPr>
        <a:xfrm>
          <a:off x="7886700" y="4724400"/>
          <a:ext cx="219075" cy="95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136525</xdr:colOff>
      <xdr:row>19</xdr:row>
      <xdr:rowOff>85724</xdr:rowOff>
    </xdr:from>
    <xdr:to>
      <xdr:col>2</xdr:col>
      <xdr:colOff>923925</xdr:colOff>
      <xdr:row>19</xdr:row>
      <xdr:rowOff>266700</xdr:rowOff>
    </xdr:to>
    <xdr:sp macro="" textlink="">
      <xdr:nvSpPr>
        <xdr:cNvPr id="2" name="Freccia a destra 1">
          <a:extLst>
            <a:ext uri="{FF2B5EF4-FFF2-40B4-BE49-F238E27FC236}">
              <a16:creationId xmlns:a16="http://schemas.microsoft.com/office/drawing/2014/main" xmlns="" id="{00000000-0008-0000-0300-000002000000}"/>
            </a:ext>
          </a:extLst>
        </xdr:cNvPr>
        <xdr:cNvSpPr/>
      </xdr:nvSpPr>
      <xdr:spPr>
        <a:xfrm>
          <a:off x="3562350" y="4171949"/>
          <a:ext cx="685800" cy="180976"/>
        </a:xfrm>
        <a:prstGeom prst="rightArrow">
          <a:avLst/>
        </a:prstGeom>
        <a:solidFill>
          <a:srgbClr val="FF0000"/>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347663</xdr:colOff>
      <xdr:row>27</xdr:row>
      <xdr:rowOff>380999</xdr:rowOff>
    </xdr:from>
    <xdr:to>
      <xdr:col>6</xdr:col>
      <xdr:colOff>613803</xdr:colOff>
      <xdr:row>28</xdr:row>
      <xdr:rowOff>82549</xdr:rowOff>
    </xdr:to>
    <xdr:sp macro="" textlink="">
      <xdr:nvSpPr>
        <xdr:cNvPr id="2" name="Freccia in giù 1">
          <a:extLst>
            <a:ext uri="{FF2B5EF4-FFF2-40B4-BE49-F238E27FC236}">
              <a16:creationId xmlns:a16="http://schemas.microsoft.com/office/drawing/2014/main" xmlns="" id="{00000000-0008-0000-0400-000002000000}"/>
            </a:ext>
          </a:extLst>
        </xdr:cNvPr>
        <xdr:cNvSpPr/>
      </xdr:nvSpPr>
      <xdr:spPr>
        <a:xfrm>
          <a:off x="7462838" y="6419849"/>
          <a:ext cx="226219"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ork.unimi.it/rlavoro/retribuzioni/2076.ht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S30"/>
  <sheetViews>
    <sheetView tabSelected="1" zoomScale="87" zoomScaleNormal="87" workbookViewId="0">
      <selection activeCell="C7" sqref="C7:Q7"/>
    </sheetView>
  </sheetViews>
  <sheetFormatPr defaultColWidth="8.85546875" defaultRowHeight="12.75"/>
  <cols>
    <col min="17" max="17" width="14.7109375" customWidth="1"/>
  </cols>
  <sheetData>
    <row r="1" spans="2:19" ht="13.5" thickBot="1"/>
    <row r="2" spans="2:19">
      <c r="C2" s="493" t="s">
        <v>152</v>
      </c>
      <c r="D2" s="494"/>
      <c r="E2" s="494"/>
      <c r="F2" s="494"/>
      <c r="G2" s="494"/>
      <c r="H2" s="494"/>
      <c r="I2" s="494"/>
      <c r="J2" s="494"/>
      <c r="K2" s="494"/>
      <c r="L2" s="494"/>
      <c r="M2" s="494"/>
      <c r="N2" s="494"/>
      <c r="O2" s="494"/>
      <c r="P2" s="494"/>
      <c r="Q2" s="495"/>
    </row>
    <row r="3" spans="2:19" ht="13.5" thickBot="1">
      <c r="C3" s="496"/>
      <c r="D3" s="497"/>
      <c r="E3" s="497"/>
      <c r="F3" s="497"/>
      <c r="G3" s="497"/>
      <c r="H3" s="497"/>
      <c r="I3" s="497"/>
      <c r="J3" s="497"/>
      <c r="K3" s="497"/>
      <c r="L3" s="497"/>
      <c r="M3" s="497"/>
      <c r="N3" s="497"/>
      <c r="O3" s="497"/>
      <c r="P3" s="497"/>
      <c r="Q3" s="498"/>
    </row>
    <row r="4" spans="2:19" ht="13.5" thickBot="1"/>
    <row r="5" spans="2:19" ht="13.5" thickBot="1">
      <c r="C5" s="502" t="s">
        <v>128</v>
      </c>
      <c r="D5" s="503"/>
    </row>
    <row r="6" spans="2:19" ht="13.5" thickBot="1"/>
    <row r="7" spans="2:19" ht="51" customHeight="1" thickBot="1">
      <c r="B7" s="237"/>
      <c r="C7" s="504" t="s">
        <v>222</v>
      </c>
      <c r="D7" s="505"/>
      <c r="E7" s="505"/>
      <c r="F7" s="505"/>
      <c r="G7" s="505"/>
      <c r="H7" s="505"/>
      <c r="I7" s="505"/>
      <c r="J7" s="505"/>
      <c r="K7" s="505"/>
      <c r="L7" s="505"/>
      <c r="M7" s="505"/>
      <c r="N7" s="505"/>
      <c r="O7" s="505"/>
      <c r="P7" s="505"/>
      <c r="Q7" s="506"/>
    </row>
    <row r="8" spans="2:19" ht="10.5" customHeight="1" thickBot="1">
      <c r="B8" s="287"/>
      <c r="C8" s="288"/>
      <c r="D8" s="288"/>
      <c r="E8" s="288"/>
      <c r="F8" s="288"/>
      <c r="G8" s="288"/>
      <c r="H8" s="288"/>
      <c r="I8" s="288"/>
      <c r="J8" s="288"/>
      <c r="K8" s="288"/>
      <c r="L8" s="288"/>
      <c r="M8" s="288"/>
      <c r="N8" s="288"/>
      <c r="O8" s="288"/>
      <c r="P8" s="288"/>
      <c r="Q8" s="288"/>
      <c r="R8" s="287"/>
      <c r="S8" s="287"/>
    </row>
    <row r="9" spans="2:19" ht="35.25" customHeight="1" thickBot="1">
      <c r="B9" s="237"/>
      <c r="C9" s="507" t="s">
        <v>205</v>
      </c>
      <c r="D9" s="508"/>
      <c r="E9" s="508"/>
      <c r="F9" s="508"/>
      <c r="G9" s="508"/>
      <c r="H9" s="508"/>
      <c r="I9" s="508"/>
      <c r="J9" s="508"/>
      <c r="K9" s="508"/>
      <c r="L9" s="508"/>
      <c r="M9" s="508"/>
      <c r="N9" s="508"/>
      <c r="O9" s="508"/>
      <c r="P9" s="508"/>
      <c r="Q9" s="509"/>
      <c r="R9" s="237"/>
      <c r="S9" s="237"/>
    </row>
    <row r="10" spans="2:19" ht="13.5" thickBot="1"/>
    <row r="11" spans="2:19" ht="45.75" customHeight="1" thickBot="1">
      <c r="C11" s="499" t="s">
        <v>204</v>
      </c>
      <c r="D11" s="500"/>
      <c r="E11" s="500"/>
      <c r="F11" s="500"/>
      <c r="G11" s="500"/>
      <c r="H11" s="500"/>
      <c r="I11" s="500"/>
      <c r="J11" s="500"/>
      <c r="K11" s="500"/>
      <c r="L11" s="500"/>
      <c r="M11" s="500"/>
      <c r="N11" s="500"/>
      <c r="O11" s="500"/>
      <c r="P11" s="500"/>
      <c r="Q11" s="501"/>
    </row>
    <row r="12" spans="2:19" ht="13.5" thickBot="1"/>
    <row r="13" spans="2:19" ht="32.25" customHeight="1" thickBot="1">
      <c r="C13" s="482" t="s">
        <v>217</v>
      </c>
      <c r="D13" s="483"/>
      <c r="E13" s="483"/>
      <c r="F13" s="483"/>
      <c r="G13" s="483"/>
      <c r="H13" s="483"/>
      <c r="I13" s="483"/>
      <c r="J13" s="483"/>
      <c r="K13" s="483"/>
      <c r="L13" s="483"/>
      <c r="M13" s="483"/>
      <c r="N13" s="483"/>
      <c r="O13" s="483"/>
      <c r="P13" s="483"/>
      <c r="Q13" s="484"/>
    </row>
    <row r="14" spans="2:19" ht="13.5" thickBot="1"/>
    <row r="15" spans="2:19" ht="19.5" customHeight="1">
      <c r="B15" s="237"/>
      <c r="C15" s="485" t="s">
        <v>129</v>
      </c>
      <c r="D15" s="486"/>
      <c r="E15" s="486"/>
      <c r="F15" s="486"/>
      <c r="G15" s="486"/>
      <c r="H15" s="486"/>
      <c r="I15" s="487"/>
      <c r="J15" s="238"/>
      <c r="K15" s="237"/>
      <c r="L15" s="237"/>
    </row>
    <row r="16" spans="2:19" ht="17.25" customHeight="1">
      <c r="B16" s="237"/>
      <c r="C16" s="488" t="s">
        <v>201</v>
      </c>
      <c r="D16" s="489"/>
      <c r="E16" s="489"/>
      <c r="F16" s="489"/>
      <c r="G16" s="489"/>
      <c r="H16" s="489"/>
      <c r="I16" s="239"/>
      <c r="J16" s="238"/>
      <c r="K16" s="237"/>
      <c r="L16" s="237"/>
    </row>
    <row r="17" spans="2:12" ht="17.25" customHeight="1">
      <c r="B17" s="237"/>
      <c r="C17" s="490" t="s">
        <v>202</v>
      </c>
      <c r="D17" s="491"/>
      <c r="E17" s="491"/>
      <c r="F17" s="491"/>
      <c r="G17" s="491"/>
      <c r="H17" s="491"/>
      <c r="I17" s="492"/>
      <c r="J17" s="238"/>
      <c r="K17" s="237"/>
      <c r="L17" s="237"/>
    </row>
    <row r="18" spans="2:12" ht="64.5" customHeight="1" thickBot="1">
      <c r="B18" s="237"/>
      <c r="C18" s="479" t="s">
        <v>203</v>
      </c>
      <c r="D18" s="480"/>
      <c r="E18" s="480"/>
      <c r="F18" s="480"/>
      <c r="G18" s="480"/>
      <c r="H18" s="480"/>
      <c r="I18" s="481"/>
      <c r="J18" s="238"/>
      <c r="K18" s="237"/>
      <c r="L18" s="237"/>
    </row>
    <row r="19" spans="2:12" ht="17.25" customHeight="1">
      <c r="B19" s="237"/>
      <c r="C19" s="238"/>
      <c r="D19" s="238"/>
      <c r="E19" s="238"/>
      <c r="F19" s="238"/>
      <c r="G19" s="238"/>
      <c r="H19" s="238"/>
      <c r="I19" s="238"/>
      <c r="J19" s="238"/>
      <c r="K19" s="237"/>
      <c r="L19" s="237"/>
    </row>
    <row r="20" spans="2:12" ht="17.25" customHeight="1">
      <c r="B20" s="237"/>
      <c r="C20" s="238"/>
      <c r="D20" s="238"/>
      <c r="E20" s="238"/>
      <c r="F20" s="238"/>
      <c r="G20" s="238"/>
      <c r="H20" s="238"/>
      <c r="I20" s="238"/>
      <c r="J20" s="238"/>
      <c r="K20" s="237"/>
      <c r="L20" s="237"/>
    </row>
    <row r="21" spans="2:12" ht="17.25" customHeight="1">
      <c r="B21" s="237"/>
      <c r="C21" s="238"/>
      <c r="D21" s="238"/>
      <c r="E21" s="238"/>
      <c r="F21" s="238"/>
      <c r="G21" s="238"/>
      <c r="H21" s="238"/>
      <c r="I21" s="238"/>
      <c r="J21" s="238"/>
      <c r="K21" s="237"/>
      <c r="L21" s="237"/>
    </row>
    <row r="22" spans="2:12" ht="17.25" customHeight="1">
      <c r="B22" s="237"/>
      <c r="C22" s="238"/>
      <c r="D22" s="238"/>
      <c r="E22" s="238"/>
      <c r="F22" s="238"/>
      <c r="G22" s="238"/>
      <c r="H22" s="238"/>
      <c r="I22" s="238"/>
      <c r="J22" s="238"/>
      <c r="K22" s="237"/>
      <c r="L22" s="237"/>
    </row>
    <row r="23" spans="2:12">
      <c r="B23" s="237"/>
      <c r="C23" s="238"/>
      <c r="D23" s="238"/>
      <c r="E23" s="238"/>
      <c r="F23" s="238"/>
      <c r="G23" s="238"/>
      <c r="H23" s="238"/>
      <c r="I23" s="238"/>
      <c r="J23" s="238"/>
      <c r="K23" s="237"/>
      <c r="L23" s="237"/>
    </row>
    <row r="24" spans="2:12">
      <c r="B24" s="237"/>
      <c r="C24" s="238"/>
      <c r="D24" s="238"/>
      <c r="E24" s="238"/>
      <c r="F24" s="238"/>
      <c r="G24" s="238"/>
      <c r="H24" s="238"/>
      <c r="I24" s="238"/>
      <c r="J24" s="238"/>
      <c r="K24" s="237"/>
      <c r="L24" s="237"/>
    </row>
    <row r="25" spans="2:12">
      <c r="B25" s="237"/>
      <c r="C25" s="238"/>
      <c r="D25" s="238"/>
      <c r="E25" s="238"/>
      <c r="F25" s="238"/>
      <c r="G25" s="238"/>
      <c r="H25" s="238"/>
      <c r="I25" s="238"/>
      <c r="J25" s="238"/>
      <c r="K25" s="237"/>
      <c r="L25" s="237"/>
    </row>
    <row r="26" spans="2:12">
      <c r="B26" s="237"/>
      <c r="C26" s="238"/>
      <c r="D26" s="238"/>
      <c r="E26" s="238"/>
      <c r="F26" s="238"/>
      <c r="G26" s="238"/>
      <c r="H26" s="238"/>
      <c r="I26" s="238"/>
      <c r="J26" s="238"/>
      <c r="K26" s="237"/>
      <c r="L26" s="237"/>
    </row>
    <row r="27" spans="2:12">
      <c r="B27" s="237"/>
      <c r="C27" s="238"/>
      <c r="D27" s="238"/>
      <c r="E27" s="238"/>
      <c r="F27" s="238"/>
      <c r="G27" s="238"/>
      <c r="H27" s="238"/>
      <c r="I27" s="238"/>
      <c r="J27" s="238"/>
      <c r="K27" s="237"/>
      <c r="L27" s="237"/>
    </row>
    <row r="28" spans="2:12">
      <c r="B28" s="237"/>
      <c r="C28" s="238"/>
      <c r="D28" s="238"/>
      <c r="E28" s="238"/>
      <c r="F28" s="238"/>
      <c r="G28" s="238"/>
      <c r="H28" s="238"/>
      <c r="I28" s="238"/>
      <c r="J28" s="238"/>
      <c r="K28" s="237"/>
      <c r="L28" s="237"/>
    </row>
    <row r="29" spans="2:12">
      <c r="B29" s="237"/>
      <c r="C29" s="238"/>
      <c r="D29" s="238"/>
      <c r="E29" s="238"/>
      <c r="F29" s="238"/>
      <c r="G29" s="238"/>
      <c r="H29" s="238"/>
      <c r="I29" s="238"/>
      <c r="J29" s="238"/>
      <c r="K29" s="237"/>
      <c r="L29" s="237"/>
    </row>
    <row r="30" spans="2:12">
      <c r="B30" s="237"/>
      <c r="C30" s="237"/>
      <c r="D30" s="237"/>
      <c r="E30" s="237"/>
      <c r="F30" s="237"/>
      <c r="G30" s="237"/>
      <c r="H30" s="237"/>
      <c r="I30" s="237"/>
      <c r="J30" s="237"/>
      <c r="K30" s="237"/>
      <c r="L30" s="237"/>
    </row>
  </sheetData>
  <mergeCells count="10">
    <mergeCell ref="C2:Q3"/>
    <mergeCell ref="C11:Q11"/>
    <mergeCell ref="C5:D5"/>
    <mergeCell ref="C7:Q7"/>
    <mergeCell ref="C9:Q9"/>
    <mergeCell ref="C18:I18"/>
    <mergeCell ref="C13:Q13"/>
    <mergeCell ref="C15:I15"/>
    <mergeCell ref="C16:H16"/>
    <mergeCell ref="C17:I17"/>
  </mergeCells>
  <hyperlinks>
    <hyperlink ref="C16" r:id="rId1"/>
  </hyperlinks>
  <pageMargins left="0.7" right="0.7" top="0.75" bottom="0.75" header="0.3" footer="0.3"/>
  <pageSetup paperSize="9" orientation="portrait" horizontalDpi="300" verticalDpi="3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5"/>
  <sheetViews>
    <sheetView zoomScaleNormal="100" zoomScaleSheetLayoutView="100" zoomScalePageLayoutView="80" workbookViewId="0">
      <selection activeCell="B46" sqref="B46"/>
    </sheetView>
  </sheetViews>
  <sheetFormatPr defaultColWidth="8.85546875" defaultRowHeight="12.75"/>
  <cols>
    <col min="1" max="1" width="7.42578125" customWidth="1"/>
    <col min="2" max="2" width="76.42578125" customWidth="1"/>
    <col min="3" max="3" width="11.85546875" customWidth="1"/>
    <col min="4" max="4" width="11" customWidth="1"/>
    <col min="5" max="5" width="10.7109375" customWidth="1"/>
    <col min="6" max="6" width="10.85546875" customWidth="1"/>
    <col min="7" max="7" width="11.140625" customWidth="1"/>
    <col min="8" max="8" width="14.42578125" customWidth="1"/>
    <col min="9" max="9" width="15.42578125" customWidth="1"/>
    <col min="10" max="10" width="15.7109375" customWidth="1"/>
    <col min="11" max="11" width="15.140625" customWidth="1"/>
    <col min="12" max="12" width="5.85546875" customWidth="1"/>
    <col min="13" max="13" width="11.42578125" customWidth="1"/>
    <col min="14" max="14" width="7.28515625" customWidth="1"/>
  </cols>
  <sheetData>
    <row r="1" spans="1:14" ht="24" thickBot="1">
      <c r="A1" s="67"/>
      <c r="B1" s="203" t="s">
        <v>6</v>
      </c>
      <c r="C1" s="514" t="s">
        <v>145</v>
      </c>
      <c r="D1" s="515"/>
      <c r="E1" s="515"/>
      <c r="F1" s="515"/>
      <c r="G1" s="516"/>
      <c r="H1" s="516"/>
      <c r="I1" s="515"/>
      <c r="J1" s="515"/>
      <c r="K1" s="517"/>
    </row>
    <row r="2" spans="1:14" ht="22.5" customHeight="1">
      <c r="A2" s="31"/>
      <c r="B2" s="289" t="s">
        <v>216</v>
      </c>
      <c r="C2" s="518"/>
      <c r="D2" s="518"/>
      <c r="E2" s="518"/>
      <c r="F2" s="518"/>
      <c r="G2" s="519" t="s">
        <v>47</v>
      </c>
      <c r="H2" s="519"/>
      <c r="I2" s="520"/>
      <c r="J2" s="520"/>
      <c r="K2" s="521"/>
    </row>
    <row r="3" spans="1:14" ht="49.5" customHeight="1">
      <c r="A3" s="31"/>
      <c r="B3" s="205" t="s">
        <v>124</v>
      </c>
      <c r="C3" s="522"/>
      <c r="D3" s="522"/>
      <c r="E3" s="522"/>
      <c r="F3" s="522"/>
      <c r="G3" s="523" t="s">
        <v>102</v>
      </c>
      <c r="H3" s="519"/>
      <c r="I3" s="524"/>
      <c r="J3" s="525"/>
      <c r="K3" s="526"/>
      <c r="M3" s="206">
        <v>0.3</v>
      </c>
      <c r="N3" s="207" t="s">
        <v>111</v>
      </c>
    </row>
    <row r="4" spans="1:14" ht="43.5" customHeight="1">
      <c r="A4" s="31"/>
      <c r="B4" s="204" t="s">
        <v>28</v>
      </c>
      <c r="C4" s="527"/>
      <c r="D4" s="528"/>
      <c r="E4" s="528"/>
      <c r="F4" s="529"/>
      <c r="G4" s="519" t="s">
        <v>48</v>
      </c>
      <c r="H4" s="519"/>
      <c r="I4" s="527"/>
      <c r="J4" s="528"/>
      <c r="K4" s="531"/>
      <c r="M4" s="208"/>
      <c r="N4" s="208"/>
    </row>
    <row r="5" spans="1:14" ht="34.5" customHeight="1">
      <c r="A5" s="31"/>
      <c r="B5" s="204" t="s">
        <v>116</v>
      </c>
      <c r="C5" s="530" t="s">
        <v>196</v>
      </c>
      <c r="D5" s="530"/>
      <c r="E5" s="530"/>
      <c r="F5" s="530"/>
      <c r="G5" s="519" t="s">
        <v>126</v>
      </c>
      <c r="H5" s="519"/>
      <c r="I5" s="214">
        <v>0</v>
      </c>
      <c r="J5" s="215">
        <f>M5/60*I5</f>
        <v>0</v>
      </c>
      <c r="K5" s="216" t="str">
        <f>IF(J5&lt;=M5,"OK","ERRORE")</f>
        <v>OK</v>
      </c>
      <c r="M5" s="209">
        <v>2500000</v>
      </c>
      <c r="N5" s="207" t="s">
        <v>112</v>
      </c>
    </row>
    <row r="6" spans="1:14" ht="9" customHeight="1">
      <c r="A6" s="199"/>
      <c r="B6" s="63"/>
      <c r="C6" s="64"/>
      <c r="D6" s="64"/>
      <c r="E6" s="64"/>
      <c r="F6" s="64"/>
      <c r="G6" s="65"/>
      <c r="H6" s="65"/>
      <c r="I6" s="65"/>
      <c r="J6" s="65"/>
      <c r="K6" s="200"/>
    </row>
    <row r="7" spans="1:14" ht="13.5" thickBot="1">
      <c r="A7" s="201"/>
      <c r="B7" s="48"/>
      <c r="C7" s="202" t="s">
        <v>88</v>
      </c>
      <c r="D7" s="202" t="s">
        <v>88</v>
      </c>
      <c r="E7" s="202" t="s">
        <v>88</v>
      </c>
      <c r="F7" s="202" t="s">
        <v>88</v>
      </c>
      <c r="G7" s="202" t="s">
        <v>88</v>
      </c>
      <c r="H7" s="48"/>
      <c r="I7" s="48"/>
      <c r="J7" s="48"/>
      <c r="K7" s="49"/>
    </row>
    <row r="8" spans="1:14" ht="13.5" thickBot="1">
      <c r="A8" s="30"/>
      <c r="B8" s="4" t="s">
        <v>91</v>
      </c>
      <c r="C8" s="5">
        <v>1</v>
      </c>
      <c r="D8" s="5">
        <v>2</v>
      </c>
      <c r="E8" s="5">
        <v>3</v>
      </c>
      <c r="F8" s="5">
        <v>4</v>
      </c>
      <c r="G8" s="5">
        <v>5</v>
      </c>
      <c r="H8" s="45" t="s">
        <v>9</v>
      </c>
      <c r="I8" s="46" t="s">
        <v>18</v>
      </c>
      <c r="J8" s="46" t="s">
        <v>2</v>
      </c>
      <c r="K8" s="47" t="s">
        <v>19</v>
      </c>
    </row>
    <row r="9" spans="1:14" ht="4.5" customHeight="1">
      <c r="A9" s="40"/>
      <c r="B9" s="41"/>
      <c r="C9" s="42"/>
      <c r="D9" s="42"/>
      <c r="E9" s="42"/>
      <c r="F9" s="42"/>
      <c r="G9" s="42"/>
      <c r="H9" s="43"/>
      <c r="I9" s="43"/>
      <c r="J9" s="43"/>
      <c r="K9" s="44"/>
    </row>
    <row r="10" spans="1:14" ht="13.5" thickBot="1">
      <c r="A10" s="34"/>
      <c r="B10" s="32"/>
      <c r="C10" s="28"/>
      <c r="D10" s="28"/>
      <c r="E10" s="28"/>
      <c r="F10" s="28"/>
      <c r="G10" s="28"/>
      <c r="H10" s="33"/>
      <c r="I10" s="33"/>
      <c r="J10" s="33"/>
      <c r="K10" s="35"/>
    </row>
    <row r="11" spans="1:14" ht="15" customHeight="1" thickBot="1">
      <c r="A11" s="532" t="s">
        <v>10</v>
      </c>
      <c r="B11" s="95" t="s">
        <v>140</v>
      </c>
      <c r="C11" s="259">
        <f>'Calculation  staff costs'!$L$10</f>
        <v>0</v>
      </c>
      <c r="D11" s="259">
        <f>'Calculation  staff costs'!$N$10</f>
        <v>0</v>
      </c>
      <c r="E11" s="259">
        <f>'Calculation  staff costs'!$P$10</f>
        <v>0</v>
      </c>
      <c r="F11" s="259">
        <f>'Calculation  staff costs'!$R$10</f>
        <v>0</v>
      </c>
      <c r="G11" s="260">
        <f>'Calculation  staff costs'!$T$10</f>
        <v>0</v>
      </c>
      <c r="H11" s="181">
        <f t="shared" ref="H11:H21" si="0">SUM(C11:G11)</f>
        <v>0</v>
      </c>
      <c r="I11" s="535">
        <f>SUM(H11:H12)</f>
        <v>0</v>
      </c>
      <c r="J11" s="537">
        <f>SUM(I11:I21)</f>
        <v>0</v>
      </c>
      <c r="K11" s="510">
        <f>J11</f>
        <v>0</v>
      </c>
    </row>
    <row r="12" spans="1:14" ht="32.25" customHeight="1" thickBot="1">
      <c r="A12" s="533"/>
      <c r="B12" s="210" t="s">
        <v>209</v>
      </c>
      <c r="C12" s="259">
        <f>'Calculation  staff costs'!$L$22</f>
        <v>0</v>
      </c>
      <c r="D12" s="259">
        <f>'Calculation  staff costs'!$N$22</f>
        <v>0</v>
      </c>
      <c r="E12" s="259">
        <f>'Calculation  staff costs'!$P$22</f>
        <v>0</v>
      </c>
      <c r="F12" s="259">
        <f>'Calculation  staff costs'!$R$22</f>
        <v>0</v>
      </c>
      <c r="G12" s="260">
        <f>'Calculation  staff costs'!$T$22</f>
        <v>0</v>
      </c>
      <c r="H12" s="181">
        <f t="shared" si="0"/>
        <v>0</v>
      </c>
      <c r="I12" s="536"/>
      <c r="J12" s="538"/>
      <c r="K12" s="511"/>
      <c r="M12" s="269"/>
    </row>
    <row r="13" spans="1:14" ht="15" customHeight="1" thickBot="1">
      <c r="A13" s="533"/>
      <c r="B13" s="96" t="s">
        <v>139</v>
      </c>
      <c r="C13" s="259"/>
      <c r="D13" s="259"/>
      <c r="E13" s="259"/>
      <c r="F13" s="259"/>
      <c r="G13" s="260"/>
      <c r="H13" s="180">
        <f t="shared" si="0"/>
        <v>0</v>
      </c>
      <c r="I13" s="552">
        <f>SUM(H13:H15)</f>
        <v>0</v>
      </c>
      <c r="J13" s="538"/>
      <c r="K13" s="512"/>
    </row>
    <row r="14" spans="1:14" ht="15" customHeight="1" thickBot="1">
      <c r="A14" s="533"/>
      <c r="B14" s="430" t="s">
        <v>187</v>
      </c>
      <c r="C14" s="259">
        <f>'Calculation  staff costs'!$L$43</f>
        <v>0</v>
      </c>
      <c r="D14" s="259">
        <f>'Calculation  staff costs'!$N$43</f>
        <v>0</v>
      </c>
      <c r="E14" s="259">
        <f>'Calculation  staff costs'!$P$43</f>
        <v>0</v>
      </c>
      <c r="F14" s="259">
        <f>'Calculation  staff costs'!$R$43</f>
        <v>0</v>
      </c>
      <c r="G14" s="260">
        <f>'Calculation  staff costs'!$T$43</f>
        <v>0</v>
      </c>
      <c r="H14" s="429">
        <f t="shared" si="0"/>
        <v>0</v>
      </c>
      <c r="I14" s="553"/>
      <c r="J14" s="538"/>
      <c r="K14" s="512"/>
    </row>
    <row r="15" spans="1:14" ht="15" customHeight="1" thickBot="1">
      <c r="A15" s="533"/>
      <c r="B15" s="213" t="s">
        <v>215</v>
      </c>
      <c r="C15" s="259">
        <f>'Calculation  staff costs'!$L$49</f>
        <v>0</v>
      </c>
      <c r="D15" s="259">
        <f>'Calculation  staff costs'!$N$49</f>
        <v>0</v>
      </c>
      <c r="E15" s="259">
        <f>'Calculation  staff costs'!$P$49</f>
        <v>0</v>
      </c>
      <c r="F15" s="259">
        <f>'Calculation  staff costs'!$R$49</f>
        <v>0</v>
      </c>
      <c r="G15" s="260">
        <f>'Calculation  staff costs'!$T$49</f>
        <v>0</v>
      </c>
      <c r="H15" s="182">
        <f t="shared" si="0"/>
        <v>0</v>
      </c>
      <c r="I15" s="554"/>
      <c r="J15" s="538"/>
      <c r="K15" s="512"/>
    </row>
    <row r="16" spans="1:14" ht="15" customHeight="1">
      <c r="A16" s="533"/>
      <c r="B16" s="213" t="s">
        <v>141</v>
      </c>
      <c r="C16" s="263">
        <f>'Calculation  staff costs'!$L$54</f>
        <v>0</v>
      </c>
      <c r="D16" s="263">
        <f>'Calculation  staff costs'!$N$54</f>
        <v>0</v>
      </c>
      <c r="E16" s="263">
        <f>'Calculation  staff costs'!$P$54</f>
        <v>0</v>
      </c>
      <c r="F16" s="263">
        <f>'Calculation  staff costs'!$R$54</f>
        <v>0</v>
      </c>
      <c r="G16" s="260">
        <f>'Calculation  staff costs'!$T$54</f>
        <v>0</v>
      </c>
      <c r="H16" s="265">
        <f>SUM(C16:G16)</f>
        <v>0</v>
      </c>
      <c r="I16" s="549">
        <f>SUM(H16:H21)</f>
        <v>0</v>
      </c>
      <c r="J16" s="539"/>
      <c r="K16" s="512"/>
    </row>
    <row r="17" spans="1:11" ht="15" customHeight="1">
      <c r="A17" s="533"/>
      <c r="B17" s="213" t="s">
        <v>186</v>
      </c>
      <c r="C17" s="263">
        <f>'Calculation  staff costs'!$L$57</f>
        <v>0</v>
      </c>
      <c r="D17" s="263">
        <f>'Calculation  staff costs'!$N$57</f>
        <v>0</v>
      </c>
      <c r="E17" s="263">
        <f>'Calculation  staff costs'!$P$57</f>
        <v>0</v>
      </c>
      <c r="F17" s="263">
        <f>'Calculation  staff costs'!$R$57</f>
        <v>0</v>
      </c>
      <c r="G17" s="264">
        <f>'Calculation  staff costs'!$T$57</f>
        <v>0</v>
      </c>
      <c r="H17" s="266">
        <f t="shared" si="0"/>
        <v>0</v>
      </c>
      <c r="I17" s="550"/>
      <c r="J17" s="539"/>
      <c r="K17" s="512"/>
    </row>
    <row r="18" spans="1:11" ht="15" customHeight="1">
      <c r="A18" s="533"/>
      <c r="B18" s="97" t="s">
        <v>135</v>
      </c>
      <c r="C18" s="272"/>
      <c r="D18" s="272"/>
      <c r="E18" s="272"/>
      <c r="F18" s="272"/>
      <c r="G18" s="273"/>
      <c r="H18" s="266">
        <f t="shared" si="0"/>
        <v>0</v>
      </c>
      <c r="I18" s="550"/>
      <c r="J18" s="539"/>
      <c r="K18" s="512"/>
    </row>
    <row r="19" spans="1:11" ht="15" customHeight="1">
      <c r="A19" s="533"/>
      <c r="B19" s="98" t="s">
        <v>136</v>
      </c>
      <c r="C19" s="272"/>
      <c r="D19" s="272"/>
      <c r="E19" s="272"/>
      <c r="F19" s="272"/>
      <c r="G19" s="273"/>
      <c r="H19" s="270">
        <f t="shared" si="0"/>
        <v>0</v>
      </c>
      <c r="I19" s="550"/>
      <c r="J19" s="539"/>
      <c r="K19" s="512"/>
    </row>
    <row r="20" spans="1:11" ht="15" customHeight="1">
      <c r="A20" s="533"/>
      <c r="B20" s="98" t="s">
        <v>137</v>
      </c>
      <c r="C20" s="272"/>
      <c r="D20" s="272"/>
      <c r="E20" s="272"/>
      <c r="F20" s="272"/>
      <c r="G20" s="273"/>
      <c r="H20" s="270">
        <f t="shared" si="0"/>
        <v>0</v>
      </c>
      <c r="I20" s="550"/>
      <c r="J20" s="539"/>
      <c r="K20" s="512"/>
    </row>
    <row r="21" spans="1:11" ht="15" customHeight="1" thickBot="1">
      <c r="A21" s="534"/>
      <c r="B21" s="99" t="s">
        <v>138</v>
      </c>
      <c r="C21" s="272"/>
      <c r="D21" s="272"/>
      <c r="E21" s="272"/>
      <c r="F21" s="272"/>
      <c r="G21" s="273"/>
      <c r="H21" s="271">
        <f t="shared" si="0"/>
        <v>0</v>
      </c>
      <c r="I21" s="551"/>
      <c r="J21" s="540"/>
      <c r="K21" s="513"/>
    </row>
    <row r="22" spans="1:11">
      <c r="A22" s="17"/>
      <c r="B22" s="2"/>
      <c r="C22" s="6"/>
      <c r="D22" s="6"/>
      <c r="E22" s="6"/>
      <c r="F22" s="6"/>
      <c r="G22" s="6"/>
      <c r="H22" s="6"/>
      <c r="I22" s="6"/>
      <c r="J22" s="6"/>
      <c r="K22" s="77"/>
    </row>
    <row r="23" spans="1:11" ht="13.5" thickBot="1">
      <c r="A23" s="541" t="s">
        <v>11</v>
      </c>
      <c r="B23" s="27" t="s">
        <v>23</v>
      </c>
      <c r="C23" s="28"/>
      <c r="D23" s="28"/>
      <c r="E23" s="28"/>
      <c r="F23" s="28"/>
      <c r="G23" s="28"/>
      <c r="H23" s="76"/>
      <c r="I23" s="37"/>
      <c r="J23" s="38"/>
      <c r="K23" s="26"/>
    </row>
    <row r="24" spans="1:11">
      <c r="A24" s="542"/>
      <c r="B24" s="251" t="s">
        <v>131</v>
      </c>
      <c r="C24" s="89"/>
      <c r="D24" s="89"/>
      <c r="E24" s="89"/>
      <c r="F24" s="89"/>
      <c r="G24" s="89"/>
      <c r="H24" s="178">
        <f>SUM(C24:G24)</f>
        <v>0</v>
      </c>
      <c r="I24" s="545">
        <f>SUM(H24:H26)</f>
        <v>0</v>
      </c>
      <c r="J24" s="537">
        <f>I24</f>
        <v>0</v>
      </c>
      <c r="K24" s="585">
        <f>SUM(J24:J47)</f>
        <v>0</v>
      </c>
    </row>
    <row r="25" spans="1:11">
      <c r="A25" s="542"/>
      <c r="B25" s="236" t="s">
        <v>132</v>
      </c>
      <c r="C25" s="89"/>
      <c r="D25" s="89"/>
      <c r="E25" s="89"/>
      <c r="F25" s="89"/>
      <c r="G25" s="89"/>
      <c r="H25" s="178">
        <f>SUM(C25:G25)</f>
        <v>0</v>
      </c>
      <c r="I25" s="546"/>
      <c r="J25" s="538"/>
      <c r="K25" s="586"/>
    </row>
    <row r="26" spans="1:11" ht="17.25" customHeight="1" thickBot="1">
      <c r="A26" s="542"/>
      <c r="B26" s="250" t="s">
        <v>133</v>
      </c>
      <c r="C26" s="89"/>
      <c r="D26" s="89"/>
      <c r="E26" s="89"/>
      <c r="F26" s="89"/>
      <c r="G26" s="89"/>
      <c r="H26" s="178">
        <f>SUM(C26:G26)</f>
        <v>0</v>
      </c>
      <c r="I26" s="547"/>
      <c r="J26" s="548"/>
      <c r="K26" s="587"/>
    </row>
    <row r="27" spans="1:11">
      <c r="A27" s="542"/>
      <c r="B27" s="20"/>
      <c r="C27" s="6"/>
      <c r="D27" s="6"/>
      <c r="E27" s="6"/>
      <c r="F27" s="6"/>
      <c r="G27" s="6"/>
      <c r="H27" s="6"/>
      <c r="I27" s="6"/>
      <c r="J27" s="6"/>
      <c r="K27" s="587"/>
    </row>
    <row r="28" spans="1:11" ht="13.5" thickBot="1">
      <c r="A28" s="542"/>
      <c r="B28" s="27" t="s">
        <v>24</v>
      </c>
      <c r="C28" s="28"/>
      <c r="D28" s="28"/>
      <c r="E28" s="28"/>
      <c r="F28" s="28"/>
      <c r="G28" s="28"/>
      <c r="H28" s="79"/>
      <c r="I28" s="79"/>
      <c r="J28" s="184"/>
      <c r="K28" s="587"/>
    </row>
    <row r="29" spans="1:11">
      <c r="A29" s="542"/>
      <c r="B29" s="251" t="s">
        <v>89</v>
      </c>
      <c r="C29" s="211">
        <f>'Ammortamento '!$F$12</f>
        <v>0</v>
      </c>
      <c r="D29" s="211"/>
      <c r="E29" s="211"/>
      <c r="F29" s="211"/>
      <c r="G29" s="211"/>
      <c r="H29" s="178">
        <f>SUM(C29:G29)</f>
        <v>0</v>
      </c>
      <c r="I29" s="589">
        <f>SUM(H29:H31)</f>
        <v>0</v>
      </c>
      <c r="J29" s="537">
        <f>I29</f>
        <v>0</v>
      </c>
      <c r="K29" s="587"/>
    </row>
    <row r="30" spans="1:11">
      <c r="A30" s="542"/>
      <c r="B30" s="91" t="s">
        <v>90</v>
      </c>
      <c r="C30" s="211">
        <f>'Ammortamento '!$F$17</f>
        <v>0</v>
      </c>
      <c r="D30" s="211"/>
      <c r="E30" s="211"/>
      <c r="F30" s="211"/>
      <c r="G30" s="211"/>
      <c r="H30" s="178">
        <f>SUM(C30:G30)</f>
        <v>0</v>
      </c>
      <c r="I30" s="590"/>
      <c r="J30" s="592"/>
      <c r="K30" s="587"/>
    </row>
    <row r="31" spans="1:11" ht="16.5" customHeight="1" thickBot="1">
      <c r="A31" s="542"/>
      <c r="B31" s="98" t="s">
        <v>123</v>
      </c>
      <c r="C31" s="212"/>
      <c r="D31" s="212"/>
      <c r="E31" s="212"/>
      <c r="F31" s="212"/>
      <c r="G31" s="212"/>
      <c r="H31" s="179">
        <f>SUM(C31:G31)</f>
        <v>0</v>
      </c>
      <c r="I31" s="591"/>
      <c r="J31" s="593"/>
      <c r="K31" s="587"/>
    </row>
    <row r="32" spans="1:11">
      <c r="A32" s="542"/>
      <c r="B32" s="20"/>
      <c r="C32" s="6"/>
      <c r="D32" s="6"/>
      <c r="E32" s="6"/>
      <c r="F32" s="6"/>
      <c r="G32" s="6"/>
      <c r="H32" s="6"/>
      <c r="I32" s="6"/>
      <c r="J32" s="6"/>
      <c r="K32" s="587"/>
    </row>
    <row r="33" spans="1:11" ht="13.5" thickBot="1">
      <c r="A33" s="542"/>
      <c r="B33" s="175" t="s">
        <v>29</v>
      </c>
      <c r="C33" s="176"/>
      <c r="D33" s="176"/>
      <c r="E33" s="176"/>
      <c r="F33" s="28"/>
      <c r="G33" s="28"/>
      <c r="H33" s="76"/>
      <c r="I33" s="76"/>
      <c r="J33" s="184"/>
      <c r="K33" s="587"/>
    </row>
    <row r="34" spans="1:11">
      <c r="A34" s="543"/>
      <c r="B34" s="275" t="s">
        <v>12</v>
      </c>
      <c r="C34" s="89"/>
      <c r="D34" s="89"/>
      <c r="E34" s="89"/>
      <c r="F34" s="89"/>
      <c r="G34" s="89"/>
      <c r="H34" s="83">
        <f>SUM(C34:G34)</f>
        <v>0</v>
      </c>
      <c r="I34" s="589">
        <f>SUM(H34:H36)</f>
        <v>0</v>
      </c>
      <c r="J34" s="537">
        <f>SUM(I34:I42)</f>
        <v>0</v>
      </c>
      <c r="K34" s="587"/>
    </row>
    <row r="35" spans="1:11">
      <c r="A35" s="543"/>
      <c r="B35" s="276" t="s">
        <v>0</v>
      </c>
      <c r="C35" s="89"/>
      <c r="D35" s="89"/>
      <c r="E35" s="89"/>
      <c r="F35" s="89"/>
      <c r="G35" s="89"/>
      <c r="H35" s="81">
        <f t="shared" ref="H35:H42" si="1">SUM(C35:G35)</f>
        <v>0</v>
      </c>
      <c r="I35" s="594"/>
      <c r="J35" s="555"/>
      <c r="K35" s="587"/>
    </row>
    <row r="36" spans="1:11" ht="13.5" thickBot="1">
      <c r="A36" s="543"/>
      <c r="B36" s="277" t="s">
        <v>127</v>
      </c>
      <c r="C36" s="89"/>
      <c r="D36" s="89"/>
      <c r="E36" s="89"/>
      <c r="F36" s="89"/>
      <c r="G36" s="89"/>
      <c r="H36" s="465">
        <f t="shared" si="1"/>
        <v>0</v>
      </c>
      <c r="I36" s="595"/>
      <c r="J36" s="555"/>
      <c r="K36" s="587"/>
    </row>
    <row r="37" spans="1:11" ht="13.5" thickBot="1">
      <c r="A37" s="543"/>
      <c r="B37" s="274" t="s">
        <v>14</v>
      </c>
      <c r="C37" s="89"/>
      <c r="D37" s="89"/>
      <c r="E37" s="89"/>
      <c r="F37" s="89"/>
      <c r="G37" s="89"/>
      <c r="H37" s="81">
        <f t="shared" si="1"/>
        <v>0</v>
      </c>
      <c r="I37" s="183">
        <f>H37</f>
        <v>0</v>
      </c>
      <c r="J37" s="555"/>
      <c r="K37" s="587"/>
    </row>
    <row r="38" spans="1:11">
      <c r="A38" s="543"/>
      <c r="B38" s="274" t="s">
        <v>15</v>
      </c>
      <c r="C38" s="89"/>
      <c r="D38" s="89"/>
      <c r="E38" s="89"/>
      <c r="F38" s="89"/>
      <c r="G38" s="89"/>
      <c r="H38" s="83">
        <f t="shared" si="1"/>
        <v>0</v>
      </c>
      <c r="I38" s="596">
        <f>SUM(H38:H42)</f>
        <v>0</v>
      </c>
      <c r="J38" s="555"/>
      <c r="K38" s="587"/>
    </row>
    <row r="39" spans="1:11">
      <c r="A39" s="543"/>
      <c r="B39" s="277" t="s">
        <v>134</v>
      </c>
      <c r="C39" s="89"/>
      <c r="D39" s="89"/>
      <c r="E39" s="89"/>
      <c r="F39" s="89"/>
      <c r="G39" s="89"/>
      <c r="H39" s="81">
        <f t="shared" si="1"/>
        <v>0</v>
      </c>
      <c r="I39" s="597"/>
      <c r="J39" s="555"/>
      <c r="K39" s="587"/>
    </row>
    <row r="40" spans="1:11">
      <c r="A40" s="543"/>
      <c r="B40" s="464" t="s">
        <v>213</v>
      </c>
      <c r="C40" s="89"/>
      <c r="D40" s="89"/>
      <c r="E40" s="89"/>
      <c r="F40" s="89"/>
      <c r="G40" s="89"/>
      <c r="H40" s="81">
        <f t="shared" si="1"/>
        <v>0</v>
      </c>
      <c r="I40" s="597"/>
      <c r="J40" s="555"/>
      <c r="K40" s="587"/>
    </row>
    <row r="41" spans="1:11" ht="14.25" customHeight="1">
      <c r="A41" s="543"/>
      <c r="B41" s="452" t="s">
        <v>200</v>
      </c>
      <c r="C41" s="89"/>
      <c r="D41" s="89"/>
      <c r="E41" s="89"/>
      <c r="F41" s="89"/>
      <c r="G41" s="89"/>
      <c r="H41" s="81">
        <f t="shared" si="1"/>
        <v>0</v>
      </c>
      <c r="I41" s="598"/>
      <c r="J41" s="555"/>
      <c r="K41" s="587"/>
    </row>
    <row r="42" spans="1:11" ht="15" customHeight="1" thickBot="1">
      <c r="A42" s="543"/>
      <c r="B42" s="478" t="s">
        <v>218</v>
      </c>
      <c r="C42" s="89"/>
      <c r="D42" s="89"/>
      <c r="E42" s="89"/>
      <c r="F42" s="89"/>
      <c r="G42" s="89"/>
      <c r="H42" s="465">
        <f t="shared" si="1"/>
        <v>0</v>
      </c>
      <c r="I42" s="599"/>
      <c r="J42" s="556"/>
      <c r="K42" s="587"/>
    </row>
    <row r="43" spans="1:11">
      <c r="A43" s="542"/>
      <c r="B43" s="39"/>
      <c r="C43" s="80"/>
      <c r="D43" s="80"/>
      <c r="E43" s="80"/>
      <c r="F43" s="80"/>
      <c r="G43" s="80"/>
      <c r="H43" s="81"/>
      <c r="I43" s="81"/>
      <c r="J43" s="16"/>
      <c r="K43" s="587"/>
    </row>
    <row r="44" spans="1:11" ht="13.5" thickBot="1">
      <c r="A44" s="542"/>
      <c r="B44" s="29" t="s">
        <v>25</v>
      </c>
      <c r="C44" s="82"/>
      <c r="D44" s="82"/>
      <c r="E44" s="82"/>
      <c r="F44" s="82"/>
      <c r="G44" s="82"/>
      <c r="H44" s="79"/>
      <c r="I44" s="79"/>
      <c r="J44" s="185"/>
      <c r="K44" s="587"/>
    </row>
    <row r="45" spans="1:11">
      <c r="A45" s="542"/>
      <c r="B45" s="92" t="s">
        <v>13</v>
      </c>
      <c r="C45" s="278"/>
      <c r="D45" s="278"/>
      <c r="E45" s="278"/>
      <c r="F45" s="278"/>
      <c r="G45" s="278"/>
      <c r="H45" s="178">
        <f>SUM(C45:G45)</f>
        <v>0</v>
      </c>
      <c r="I45" s="563">
        <f>SUM(H45:H47)</f>
        <v>0</v>
      </c>
      <c r="J45" s="582">
        <f>I45</f>
        <v>0</v>
      </c>
      <c r="K45" s="587"/>
    </row>
    <row r="46" spans="1:11">
      <c r="A46" s="542"/>
      <c r="B46" s="93" t="s">
        <v>13</v>
      </c>
      <c r="C46" s="278"/>
      <c r="D46" s="278"/>
      <c r="E46" s="278"/>
      <c r="F46" s="278"/>
      <c r="G46" s="278"/>
      <c r="H46" s="178">
        <f>SUM(C46:G46)</f>
        <v>0</v>
      </c>
      <c r="I46" s="564"/>
      <c r="J46" s="583"/>
      <c r="K46" s="587"/>
    </row>
    <row r="47" spans="1:11" ht="13.5" thickBot="1">
      <c r="A47" s="544"/>
      <c r="B47" s="94" t="s">
        <v>13</v>
      </c>
      <c r="C47" s="278"/>
      <c r="D47" s="278"/>
      <c r="E47" s="278"/>
      <c r="F47" s="278"/>
      <c r="G47" s="278"/>
      <c r="H47" s="179">
        <f>SUM(C47:G47)</f>
        <v>0</v>
      </c>
      <c r="I47" s="565"/>
      <c r="J47" s="584"/>
      <c r="K47" s="588"/>
    </row>
    <row r="48" spans="1:11" ht="3.75" customHeight="1" thickBot="1">
      <c r="A48" s="15"/>
      <c r="B48" s="78"/>
      <c r="C48" s="7"/>
      <c r="D48" s="7"/>
      <c r="E48" s="7"/>
      <c r="F48" s="7"/>
      <c r="G48" s="7"/>
      <c r="H48" s="7"/>
      <c r="I48" s="7"/>
      <c r="J48" s="7"/>
      <c r="K48" s="8"/>
    </row>
    <row r="49" spans="1:13" ht="4.5" customHeight="1" thickBot="1">
      <c r="A49" s="17"/>
      <c r="B49" s="2"/>
      <c r="C49" s="6"/>
      <c r="D49" s="6"/>
      <c r="E49" s="6"/>
      <c r="F49" s="6"/>
      <c r="G49" s="6"/>
      <c r="H49" s="6"/>
      <c r="I49" s="6"/>
      <c r="J49" s="6"/>
      <c r="K49" s="77"/>
    </row>
    <row r="50" spans="1:13" ht="18.75" customHeight="1" thickBot="1">
      <c r="A50" s="50" t="s">
        <v>16</v>
      </c>
      <c r="B50" s="51" t="s">
        <v>17</v>
      </c>
      <c r="C50" s="466">
        <f t="shared" ref="C50:K50" si="2">SUM(C11:C47)</f>
        <v>0</v>
      </c>
      <c r="D50" s="467">
        <f t="shared" si="2"/>
        <v>0</v>
      </c>
      <c r="E50" s="466">
        <f t="shared" si="2"/>
        <v>0</v>
      </c>
      <c r="F50" s="466">
        <f t="shared" si="2"/>
        <v>0</v>
      </c>
      <c r="G50" s="466">
        <f t="shared" si="2"/>
        <v>0</v>
      </c>
      <c r="H50" s="466">
        <f t="shared" si="2"/>
        <v>0</v>
      </c>
      <c r="I50" s="466">
        <f t="shared" si="2"/>
        <v>0</v>
      </c>
      <c r="J50" s="466">
        <f t="shared" si="2"/>
        <v>0</v>
      </c>
      <c r="K50" s="466">
        <f t="shared" si="2"/>
        <v>0</v>
      </c>
    </row>
    <row r="51" spans="1:13" ht="5.25" customHeight="1" thickBot="1">
      <c r="A51" s="31"/>
      <c r="B51" s="2"/>
      <c r="C51" s="6"/>
      <c r="D51" s="6"/>
      <c r="E51" s="6"/>
      <c r="F51" s="6"/>
      <c r="G51" s="6"/>
      <c r="H51" s="6"/>
      <c r="I51" s="6"/>
      <c r="J51" s="6"/>
      <c r="K51" s="14"/>
    </row>
    <row r="52" spans="1:13" ht="18.75" customHeight="1" thickBot="1">
      <c r="A52" s="557" t="s">
        <v>26</v>
      </c>
      <c r="B52" s="13" t="s">
        <v>114</v>
      </c>
      <c r="C52" s="11"/>
      <c r="D52" s="11"/>
      <c r="E52" s="11"/>
      <c r="F52" s="11"/>
      <c r="G52" s="11"/>
      <c r="H52" s="11"/>
      <c r="I52" s="11"/>
      <c r="J52" s="11"/>
      <c r="K52" s="12"/>
    </row>
    <row r="53" spans="1:13" ht="18.75" customHeight="1" thickBot="1">
      <c r="A53" s="558"/>
      <c r="B53" s="470" t="s">
        <v>7</v>
      </c>
      <c r="C53" s="469">
        <f>C50*25%</f>
        <v>0</v>
      </c>
      <c r="D53" s="469">
        <f>D50*25%</f>
        <v>0</v>
      </c>
      <c r="E53" s="469">
        <f>E50*25%</f>
        <v>0</v>
      </c>
      <c r="F53" s="469">
        <f>F50*25%</f>
        <v>0</v>
      </c>
      <c r="G53" s="472">
        <f>G50*25%</f>
        <v>0</v>
      </c>
      <c r="H53" s="473">
        <f>SUM(C53:G53)</f>
        <v>0</v>
      </c>
      <c r="I53" s="471">
        <f>I50*25%</f>
        <v>0</v>
      </c>
      <c r="J53" s="474">
        <f>I53</f>
        <v>0</v>
      </c>
      <c r="K53" s="468">
        <f>I53</f>
        <v>0</v>
      </c>
    </row>
    <row r="54" spans="1:13" ht="7.5" customHeight="1">
      <c r="A54" s="36"/>
      <c r="B54" s="2"/>
      <c r="C54" s="6"/>
      <c r="D54" s="6"/>
      <c r="E54" s="6"/>
      <c r="F54" s="6"/>
      <c r="G54" s="6"/>
      <c r="H54" s="6"/>
      <c r="I54" s="6"/>
      <c r="J54" s="16"/>
      <c r="K54" s="77"/>
    </row>
    <row r="55" spans="1:13" ht="16.5" customHeight="1" thickBot="1">
      <c r="A55" s="52"/>
      <c r="B55" s="32" t="s">
        <v>113</v>
      </c>
      <c r="C55" s="28"/>
      <c r="D55" s="28"/>
      <c r="E55" s="28"/>
      <c r="F55" s="28"/>
      <c r="G55" s="28"/>
      <c r="H55" s="28"/>
      <c r="I55" s="19"/>
      <c r="J55" s="173"/>
      <c r="K55" s="174"/>
    </row>
    <row r="56" spans="1:13" ht="29.25" customHeight="1">
      <c r="A56" s="559"/>
      <c r="B56" s="463" t="s">
        <v>143</v>
      </c>
      <c r="C56" s="89"/>
      <c r="D56" s="89"/>
      <c r="E56" s="89"/>
      <c r="F56" s="89"/>
      <c r="G56" s="89"/>
      <c r="H56" s="475">
        <f>SUM(C56:G56)</f>
        <v>0</v>
      </c>
      <c r="I56" s="561">
        <f>SUM(H56+H57)</f>
        <v>0</v>
      </c>
      <c r="J56" s="600">
        <f>I56</f>
        <v>0</v>
      </c>
      <c r="K56" s="602">
        <f>I56</f>
        <v>0</v>
      </c>
    </row>
    <row r="57" spans="1:13" ht="29.25" customHeight="1" thickBot="1">
      <c r="A57" s="560"/>
      <c r="B57" s="463" t="s">
        <v>142</v>
      </c>
      <c r="C57" s="89"/>
      <c r="D57" s="89"/>
      <c r="E57" s="89"/>
      <c r="F57" s="89"/>
      <c r="G57" s="89"/>
      <c r="H57" s="475">
        <f>SUM(C57:G57)</f>
        <v>0</v>
      </c>
      <c r="I57" s="562"/>
      <c r="J57" s="601"/>
      <c r="K57" s="603"/>
    </row>
    <row r="58" spans="1:13" ht="16.5" customHeight="1" thickBot="1">
      <c r="A58" s="34"/>
      <c r="B58" s="279" t="s">
        <v>115</v>
      </c>
      <c r="C58" s="80"/>
      <c r="D58" s="80"/>
      <c r="E58" s="80"/>
      <c r="F58" s="80"/>
      <c r="G58" s="80"/>
      <c r="H58" s="81"/>
      <c r="I58" s="87"/>
      <c r="J58" s="16"/>
      <c r="K58" s="77"/>
    </row>
    <row r="59" spans="1:13" ht="16.5" customHeight="1">
      <c r="A59" s="568"/>
      <c r="B59" s="90" t="s">
        <v>109</v>
      </c>
      <c r="C59" s="278"/>
      <c r="D59" s="278"/>
      <c r="E59" s="278"/>
      <c r="F59" s="278"/>
      <c r="G59" s="278"/>
      <c r="H59" s="475">
        <f>SUM(C59:G59)</f>
        <v>0</v>
      </c>
      <c r="I59" s="566">
        <f>SUM(H59:H60)</f>
        <v>0</v>
      </c>
      <c r="J59" s="537">
        <f>I59</f>
        <v>0</v>
      </c>
      <c r="K59" s="570">
        <f>I59</f>
        <v>0</v>
      </c>
    </row>
    <row r="60" spans="1:13" ht="16.5" customHeight="1" thickBot="1">
      <c r="A60" s="569"/>
      <c r="B60" s="91" t="s">
        <v>110</v>
      </c>
      <c r="C60" s="278"/>
      <c r="D60" s="278"/>
      <c r="E60" s="278"/>
      <c r="F60" s="278"/>
      <c r="G60" s="278"/>
      <c r="H60" s="475">
        <f>SUM(C60:G60)</f>
        <v>0</v>
      </c>
      <c r="I60" s="567"/>
      <c r="J60" s="556"/>
      <c r="K60" s="571"/>
    </row>
    <row r="61" spans="1:13" ht="5.25" customHeight="1" thickBot="1">
      <c r="A61" s="53"/>
      <c r="B61" s="54"/>
      <c r="C61" s="84"/>
      <c r="D61" s="84"/>
      <c r="E61" s="84"/>
      <c r="F61" s="84"/>
      <c r="G61" s="84"/>
      <c r="H61" s="85"/>
      <c r="I61" s="85"/>
      <c r="J61" s="55"/>
      <c r="K61" s="56"/>
    </row>
    <row r="62" spans="1:13" ht="7.5" customHeight="1" thickBot="1">
      <c r="A62" s="36"/>
      <c r="B62" s="2"/>
      <c r="C62" s="6"/>
      <c r="D62" s="6"/>
      <c r="E62" s="6"/>
      <c r="F62" s="6"/>
      <c r="G62" s="6"/>
      <c r="H62" s="6"/>
      <c r="I62" s="6"/>
      <c r="J62" s="16"/>
      <c r="K62" s="77"/>
    </row>
    <row r="63" spans="1:13" ht="21" customHeight="1" thickBot="1">
      <c r="A63" s="57"/>
      <c r="B63" s="58" t="s">
        <v>20</v>
      </c>
      <c r="C63" s="86"/>
      <c r="D63" s="86"/>
      <c r="E63" s="86"/>
      <c r="F63" s="86"/>
      <c r="G63" s="86"/>
      <c r="H63" s="86"/>
      <c r="I63" s="86"/>
      <c r="J63" s="59" t="s">
        <v>22</v>
      </c>
      <c r="K63" s="60" t="s">
        <v>21</v>
      </c>
    </row>
    <row r="64" spans="1:13" s="3" customFormat="1" ht="22.5" customHeight="1" thickBot="1">
      <c r="A64" s="61"/>
      <c r="B64" s="62"/>
      <c r="C64" s="187">
        <f>C50+C53+C56+C57+C59+C60</f>
        <v>0</v>
      </c>
      <c r="D64" s="187">
        <f t="shared" ref="D64:H64" si="3">D50+D53+D56+D57+D59+D60</f>
        <v>0</v>
      </c>
      <c r="E64" s="187">
        <f t="shared" si="3"/>
        <v>0</v>
      </c>
      <c r="F64" s="187">
        <f t="shared" si="3"/>
        <v>0</v>
      </c>
      <c r="G64" s="187">
        <f t="shared" si="3"/>
        <v>0</v>
      </c>
      <c r="H64" s="187">
        <f t="shared" si="3"/>
        <v>0</v>
      </c>
      <c r="I64" s="186">
        <f>I50+I53+I56+I59</f>
        <v>0</v>
      </c>
      <c r="J64" s="186">
        <f>I64</f>
        <v>0</v>
      </c>
      <c r="K64" s="186">
        <f>I64</f>
        <v>0</v>
      </c>
      <c r="M64" s="286" t="str">
        <f>IF(K64&gt;M5,"ERRORE","OK")</f>
        <v>OK</v>
      </c>
    </row>
    <row r="65" spans="1:11" ht="18" customHeight="1">
      <c r="B65" s="1"/>
      <c r="D65" s="10"/>
      <c r="E65" s="10"/>
      <c r="F65" s="10"/>
      <c r="G65" s="10"/>
      <c r="H65" s="10"/>
      <c r="I65" s="10"/>
      <c r="J65" s="10"/>
      <c r="K65" s="10"/>
    </row>
    <row r="66" spans="1:11" ht="15.75" customHeight="1">
      <c r="B66" s="18" t="s">
        <v>4</v>
      </c>
      <c r="C66" s="19">
        <f>K64</f>
        <v>0</v>
      </c>
      <c r="D66" s="10"/>
      <c r="E66" s="10"/>
      <c r="F66" s="572" t="s">
        <v>27</v>
      </c>
      <c r="G66" s="573"/>
      <c r="H66" s="574"/>
      <c r="I66" s="574"/>
      <c r="J66" s="575"/>
    </row>
    <row r="67" spans="1:11" ht="15.75" customHeight="1" thickBot="1">
      <c r="B67" s="20" t="s">
        <v>3</v>
      </c>
      <c r="C67" s="476">
        <f>H14+H15+H16+H17+H18+H24+H25+H26+H29+H30+H31+H34+H35+H36+H37+H38+H39+H40+H41+H42+H45+H46+H47+H56+H57+H59+H60</f>
        <v>0</v>
      </c>
      <c r="D67" s="269"/>
      <c r="E67" s="10"/>
      <c r="F67" s="576"/>
      <c r="G67" s="577"/>
      <c r="H67" s="577"/>
      <c r="I67" s="577"/>
      <c r="J67" s="578"/>
      <c r="K67" s="66"/>
    </row>
    <row r="68" spans="1:11" ht="15.75" customHeight="1" thickTop="1">
      <c r="B68" s="20" t="s">
        <v>5</v>
      </c>
      <c r="C68" s="280">
        <f>'Calculation  staff costs'!$G$86</f>
        <v>0</v>
      </c>
      <c r="D68" s="10"/>
      <c r="E68" s="10"/>
      <c r="F68" s="579"/>
      <c r="G68" s="580"/>
      <c r="H68" s="580"/>
      <c r="I68" s="580"/>
      <c r="J68" s="581"/>
      <c r="K68" s="10"/>
    </row>
    <row r="69" spans="1:11" ht="15.75" customHeight="1">
      <c r="B69" s="20" t="s">
        <v>8</v>
      </c>
      <c r="C69" s="280">
        <f>'Ammortamento '!$F$20</f>
        <v>0</v>
      </c>
      <c r="D69" s="10"/>
      <c r="E69" s="10"/>
      <c r="F69" s="23"/>
      <c r="G69" s="23"/>
      <c r="H69" s="23"/>
      <c r="I69" s="23"/>
      <c r="J69" s="23"/>
      <c r="K69" s="10"/>
    </row>
    <row r="70" spans="1:11" ht="15.75" customHeight="1">
      <c r="B70" s="284" t="s">
        <v>144</v>
      </c>
      <c r="C70" s="280">
        <f>'Calculation  staff costs'!$I$86</f>
        <v>0</v>
      </c>
      <c r="D70" s="10"/>
      <c r="E70" s="10"/>
      <c r="F70" s="23"/>
      <c r="G70" s="23"/>
      <c r="H70" s="23"/>
      <c r="I70" s="23"/>
      <c r="J70" s="23"/>
      <c r="K70" s="10"/>
    </row>
    <row r="71" spans="1:11" ht="15.75" customHeight="1">
      <c r="B71" s="284" t="s">
        <v>188</v>
      </c>
      <c r="C71" s="436"/>
      <c r="D71" s="10"/>
      <c r="E71" s="10"/>
      <c r="F71" s="23"/>
      <c r="G71" s="23"/>
      <c r="H71" s="23"/>
      <c r="I71" s="23"/>
      <c r="J71" s="23"/>
      <c r="K71" s="10"/>
    </row>
    <row r="72" spans="1:11" ht="15.75" customHeight="1">
      <c r="B72" s="235" t="s">
        <v>125</v>
      </c>
      <c r="C72" s="281">
        <f>K64*3.5%</f>
        <v>0</v>
      </c>
      <c r="D72" s="10"/>
      <c r="E72" s="10"/>
      <c r="F72" s="88"/>
      <c r="G72" s="88"/>
      <c r="H72" s="10"/>
      <c r="I72" s="10"/>
      <c r="J72" s="10"/>
      <c r="K72" s="10"/>
    </row>
    <row r="73" spans="1:11" ht="15.75" customHeight="1" thickBot="1">
      <c r="B73" s="21" t="s">
        <v>1</v>
      </c>
      <c r="C73" s="22">
        <f>C66-C67-C68-C69-C70-C71-C72</f>
        <v>0</v>
      </c>
      <c r="D73" s="10"/>
      <c r="E73" s="10"/>
      <c r="K73" s="10"/>
    </row>
    <row r="74" spans="1:11" ht="13.5" thickTop="1">
      <c r="C74" s="9"/>
      <c r="D74" s="9"/>
      <c r="H74" s="9"/>
      <c r="I74" s="9"/>
      <c r="J74" s="9"/>
      <c r="K74" s="9"/>
    </row>
    <row r="75" spans="1:11" ht="21" customHeight="1">
      <c r="B75" s="455" t="s">
        <v>210</v>
      </c>
      <c r="C75" s="456"/>
      <c r="D75" s="457"/>
      <c r="E75" s="457"/>
      <c r="F75" s="457"/>
      <c r="G75" s="456"/>
      <c r="H75" s="9"/>
    </row>
    <row r="76" spans="1:11" s="3" customFormat="1" ht="21" customHeight="1">
      <c r="B76" s="435"/>
      <c r="C76" s="434"/>
      <c r="D76" s="433"/>
      <c r="E76" s="433"/>
      <c r="F76" s="433"/>
      <c r="G76" s="434"/>
      <c r="H76" s="432"/>
    </row>
    <row r="77" spans="1:11" ht="18">
      <c r="A77" s="444" t="s">
        <v>189</v>
      </c>
      <c r="B77" s="443" t="s">
        <v>190</v>
      </c>
      <c r="C77" s="438"/>
      <c r="D77" s="9"/>
      <c r="H77" s="9"/>
      <c r="I77" s="9"/>
      <c r="J77" s="9"/>
      <c r="K77" s="9"/>
    </row>
    <row r="78" spans="1:11">
      <c r="A78" s="437"/>
      <c r="B78" s="439" t="s">
        <v>191</v>
      </c>
      <c r="C78" s="440">
        <f>SUM(C79:C81)</f>
        <v>7948.11</v>
      </c>
      <c r="D78" s="458"/>
      <c r="H78" s="9"/>
      <c r="I78" s="9"/>
      <c r="J78" s="9"/>
      <c r="K78" s="9"/>
    </row>
    <row r="79" spans="1:11">
      <c r="A79" s="437"/>
      <c r="B79" s="441" t="s">
        <v>192</v>
      </c>
      <c r="C79" s="442">
        <v>1549.37</v>
      </c>
      <c r="D79" s="9"/>
      <c r="H79" s="9"/>
      <c r="I79" s="9"/>
      <c r="J79" s="9"/>
      <c r="K79" s="9"/>
    </row>
    <row r="80" spans="1:11">
      <c r="A80" s="437"/>
      <c r="B80" s="441" t="s">
        <v>193</v>
      </c>
      <c r="C80" s="442">
        <f>(1549.37+1650)</f>
        <v>3199.37</v>
      </c>
      <c r="D80" s="9"/>
      <c r="H80" s="9"/>
      <c r="I80" s="9"/>
      <c r="J80" s="9"/>
      <c r="K80" s="9"/>
    </row>
    <row r="81" spans="1:11">
      <c r="A81" s="437"/>
      <c r="B81" s="441" t="s">
        <v>194</v>
      </c>
      <c r="C81" s="442">
        <f>(1549.37+1650)</f>
        <v>3199.37</v>
      </c>
      <c r="D81" s="9"/>
      <c r="H81" s="9"/>
      <c r="I81" s="9"/>
      <c r="J81" s="9"/>
      <c r="K81" s="9"/>
    </row>
    <row r="82" spans="1:11">
      <c r="A82" s="437"/>
      <c r="B82" s="437"/>
      <c r="C82" s="437"/>
      <c r="D82" s="9"/>
      <c r="H82" s="9"/>
      <c r="I82" s="9"/>
      <c r="J82" s="9"/>
      <c r="K82" s="9"/>
    </row>
    <row r="83" spans="1:11" ht="15">
      <c r="A83" s="437"/>
      <c r="B83" s="443" t="s">
        <v>195</v>
      </c>
      <c r="C83" s="438"/>
      <c r="D83" s="9"/>
      <c r="H83" s="9"/>
      <c r="I83" s="9"/>
      <c r="J83" s="9"/>
      <c r="K83" s="9"/>
    </row>
    <row r="84" spans="1:11">
      <c r="A84" s="437"/>
      <c r="B84" s="439" t="s">
        <v>191</v>
      </c>
      <c r="C84" s="440">
        <f>SUM(C85:C87)</f>
        <v>5624.07</v>
      </c>
      <c r="D84" s="458"/>
      <c r="H84" s="9"/>
      <c r="I84" s="9"/>
      <c r="J84" s="9"/>
      <c r="K84" s="9"/>
    </row>
    <row r="85" spans="1:11">
      <c r="A85" s="437"/>
      <c r="B85" s="441" t="s">
        <v>192</v>
      </c>
      <c r="C85" s="442">
        <v>774.69</v>
      </c>
      <c r="D85" s="9"/>
      <c r="H85" s="9"/>
      <c r="I85" s="9"/>
      <c r="J85" s="9"/>
      <c r="K85" s="9"/>
    </row>
    <row r="86" spans="1:11">
      <c r="A86" s="437"/>
      <c r="B86" s="441" t="s">
        <v>193</v>
      </c>
      <c r="C86" s="442">
        <f>(774.69+1650)</f>
        <v>2424.69</v>
      </c>
      <c r="D86" s="9"/>
      <c r="H86" s="9"/>
      <c r="I86" s="9"/>
      <c r="J86" s="9"/>
      <c r="K86" s="9"/>
    </row>
    <row r="87" spans="1:11">
      <c r="A87" s="437"/>
      <c r="B87" s="441" t="s">
        <v>194</v>
      </c>
      <c r="C87" s="442">
        <f>(774.69+1650)</f>
        <v>2424.69</v>
      </c>
      <c r="D87" s="9"/>
      <c r="H87" s="9"/>
      <c r="I87" s="9"/>
      <c r="J87" s="9"/>
      <c r="K87" s="9"/>
    </row>
    <row r="88" spans="1:11">
      <c r="C88" s="9"/>
      <c r="D88" s="9"/>
      <c r="H88" s="9"/>
      <c r="I88" s="9"/>
      <c r="J88" s="9"/>
      <c r="K88" s="9"/>
    </row>
    <row r="89" spans="1:11">
      <c r="C89" s="9"/>
      <c r="D89" s="9"/>
      <c r="H89" s="9"/>
      <c r="I89" s="9"/>
      <c r="J89" s="9"/>
      <c r="K89" s="9"/>
    </row>
    <row r="91" spans="1:11">
      <c r="B91" s="290" t="s">
        <v>107</v>
      </c>
      <c r="C91" s="24"/>
    </row>
    <row r="92" spans="1:11" ht="42" customHeight="1">
      <c r="B92" s="459" t="s">
        <v>211</v>
      </c>
      <c r="C92" s="194"/>
      <c r="D92" s="177"/>
      <c r="E92" s="177"/>
    </row>
    <row r="93" spans="1:11" ht="64.5" customHeight="1">
      <c r="B93" s="477" t="s">
        <v>214</v>
      </c>
      <c r="C93" s="25"/>
    </row>
    <row r="94" spans="1:11" ht="42" customHeight="1">
      <c r="B94" s="195" t="s">
        <v>146</v>
      </c>
      <c r="C94" s="25"/>
    </row>
    <row r="95" spans="1:11" ht="48" customHeight="1">
      <c r="B95" s="195" t="s">
        <v>147</v>
      </c>
      <c r="C95" s="25"/>
    </row>
  </sheetData>
  <mergeCells count="39">
    <mergeCell ref="J59:J60"/>
    <mergeCell ref="K59:K60"/>
    <mergeCell ref="F66:J68"/>
    <mergeCell ref="J45:J47"/>
    <mergeCell ref="K24:K47"/>
    <mergeCell ref="I29:I31"/>
    <mergeCell ref="J29:J31"/>
    <mergeCell ref="I34:I36"/>
    <mergeCell ref="I38:I42"/>
    <mergeCell ref="J56:J57"/>
    <mergeCell ref="K56:K57"/>
    <mergeCell ref="A52:A53"/>
    <mergeCell ref="A56:A57"/>
    <mergeCell ref="I56:I57"/>
    <mergeCell ref="I45:I47"/>
    <mergeCell ref="I59:I60"/>
    <mergeCell ref="A59:A60"/>
    <mergeCell ref="A11:A21"/>
    <mergeCell ref="I11:I12"/>
    <mergeCell ref="J11:J21"/>
    <mergeCell ref="A23:A47"/>
    <mergeCell ref="I24:I26"/>
    <mergeCell ref="J24:J26"/>
    <mergeCell ref="I16:I21"/>
    <mergeCell ref="I13:I15"/>
    <mergeCell ref="J34:J42"/>
    <mergeCell ref="K11:K21"/>
    <mergeCell ref="C1:K1"/>
    <mergeCell ref="C2:F2"/>
    <mergeCell ref="G2:H2"/>
    <mergeCell ref="I2:K2"/>
    <mergeCell ref="C3:F3"/>
    <mergeCell ref="G3:H3"/>
    <mergeCell ref="I3:K3"/>
    <mergeCell ref="C4:F4"/>
    <mergeCell ref="C5:F5"/>
    <mergeCell ref="G4:H4"/>
    <mergeCell ref="I4:K4"/>
    <mergeCell ref="G5:H5"/>
  </mergeCells>
  <pageMargins left="0" right="0" top="0" bottom="0" header="0.51181102362204722" footer="0.51181102362204722"/>
  <pageSetup paperSize="9" scale="4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30"/>
  <sheetViews>
    <sheetView topLeftCell="A8" zoomScale="91" zoomScaleNormal="91" zoomScalePageLayoutView="90" workbookViewId="0">
      <selection activeCell="C25" sqref="C25:F25"/>
    </sheetView>
  </sheetViews>
  <sheetFormatPr defaultColWidth="8.85546875" defaultRowHeight="12.75"/>
  <cols>
    <col min="1" max="1" width="7.42578125" customWidth="1"/>
    <col min="2" max="2" width="4.85546875" customWidth="1"/>
    <col min="3" max="3" width="15.42578125" customWidth="1"/>
    <col min="4" max="4" width="22.140625" customWidth="1"/>
    <col min="5" max="5" width="41.85546875" customWidth="1"/>
    <col min="6" max="6" width="19.42578125" customWidth="1"/>
    <col min="7" max="7" width="5.42578125" customWidth="1"/>
    <col min="8" max="8" width="9.140625" customWidth="1"/>
    <col min="9" max="9" width="15.140625" customWidth="1"/>
    <col min="10" max="10" width="15.42578125" customWidth="1"/>
    <col min="11" max="11" width="16.85546875" customWidth="1"/>
  </cols>
  <sheetData>
    <row r="1" spans="1:10" ht="9" customHeight="1" thickBot="1"/>
    <row r="2" spans="1:10" ht="25.5" customHeight="1" thickBot="1">
      <c r="C2" s="610" t="s">
        <v>30</v>
      </c>
      <c r="D2" s="611"/>
      <c r="E2" s="612"/>
      <c r="F2" s="68" t="s">
        <v>31</v>
      </c>
    </row>
    <row r="3" spans="1:10" ht="19.5" customHeight="1">
      <c r="C3" s="616" t="s">
        <v>93</v>
      </c>
      <c r="D3" s="613" t="s">
        <v>32</v>
      </c>
      <c r="E3" s="69" t="s">
        <v>94</v>
      </c>
      <c r="F3" s="104">
        <f>'H2020 ERC '!H11+'H2020 ERC '!H13</f>
        <v>0</v>
      </c>
    </row>
    <row r="4" spans="1:10" ht="19.5" customHeight="1">
      <c r="C4" s="617"/>
      <c r="D4" s="614"/>
      <c r="E4" s="70" t="s">
        <v>33</v>
      </c>
      <c r="F4" s="104">
        <f>'H2020 ERC '!$H$12</f>
        <v>0</v>
      </c>
    </row>
    <row r="5" spans="1:10" ht="19.5" customHeight="1" thickBot="1">
      <c r="C5" s="617"/>
      <c r="D5" s="614"/>
      <c r="E5" s="70" t="s">
        <v>34</v>
      </c>
      <c r="F5" s="104">
        <f>'H2020 ERC '!$H$14</f>
        <v>0</v>
      </c>
    </row>
    <row r="6" spans="1:10" ht="19.5" customHeight="1" thickTop="1">
      <c r="A6" s="604" t="s">
        <v>100</v>
      </c>
      <c r="C6" s="617"/>
      <c r="D6" s="614"/>
      <c r="E6" s="71" t="s">
        <v>35</v>
      </c>
      <c r="F6" s="104">
        <f>'H2020 ERC '!$H$15</f>
        <v>0</v>
      </c>
      <c r="H6" s="631" t="s">
        <v>219</v>
      </c>
    </row>
    <row r="7" spans="1:10" ht="19.5" customHeight="1" thickBot="1">
      <c r="A7" s="605"/>
      <c r="C7" s="617"/>
      <c r="D7" s="615"/>
      <c r="E7" s="72" t="s">
        <v>36</v>
      </c>
      <c r="F7" s="104">
        <f>'H2020 ERC '!$I$16</f>
        <v>0</v>
      </c>
      <c r="H7" s="632"/>
    </row>
    <row r="8" spans="1:10" ht="19.5" customHeight="1" thickBot="1">
      <c r="A8" s="605"/>
      <c r="C8" s="618"/>
      <c r="D8" s="620" t="s">
        <v>37</v>
      </c>
      <c r="E8" s="621"/>
      <c r="F8" s="105">
        <f>SUM(F3:F7)</f>
        <v>0</v>
      </c>
      <c r="H8" s="632"/>
    </row>
    <row r="9" spans="1:10" ht="19.5" customHeight="1" thickBot="1">
      <c r="A9" s="605"/>
      <c r="C9" s="619"/>
      <c r="D9" s="622" t="s">
        <v>38</v>
      </c>
      <c r="E9" s="623"/>
      <c r="F9" s="104">
        <f>'H2020 ERC '!$I$24</f>
        <v>0</v>
      </c>
      <c r="H9" s="632"/>
    </row>
    <row r="10" spans="1:10" ht="19.5" customHeight="1" thickBot="1">
      <c r="A10" s="605"/>
      <c r="C10" s="619"/>
      <c r="D10" s="622" t="s">
        <v>39</v>
      </c>
      <c r="E10" s="624"/>
      <c r="F10" s="104">
        <f>'H2020 ERC '!$I$29</f>
        <v>0</v>
      </c>
      <c r="H10" s="632"/>
    </row>
    <row r="11" spans="1:10" ht="19.5" customHeight="1">
      <c r="A11" s="605"/>
      <c r="C11" s="619"/>
      <c r="D11" s="629" t="s">
        <v>40</v>
      </c>
      <c r="E11" s="73" t="s">
        <v>41</v>
      </c>
      <c r="F11" s="104">
        <f>'H2020 ERC '!$I$34</f>
        <v>0</v>
      </c>
      <c r="H11" s="632"/>
    </row>
    <row r="12" spans="1:10" ht="19.5" customHeight="1">
      <c r="A12" s="605"/>
      <c r="C12" s="619"/>
      <c r="D12" s="630"/>
      <c r="E12" s="74" t="s">
        <v>42</v>
      </c>
      <c r="F12" s="104">
        <f>'H2020 ERC '!$I$37</f>
        <v>0</v>
      </c>
      <c r="H12" s="632"/>
    </row>
    <row r="13" spans="1:10" ht="19.5" customHeight="1" thickBot="1">
      <c r="A13" s="605"/>
      <c r="C13" s="619"/>
      <c r="D13" s="630"/>
      <c r="E13" s="75" t="s">
        <v>43</v>
      </c>
      <c r="F13" s="104">
        <f>'H2020 ERC '!$I$38+'H2020 ERC '!$I$45</f>
        <v>0</v>
      </c>
      <c r="H13" s="632"/>
    </row>
    <row r="14" spans="1:10" ht="19.5" customHeight="1" thickTop="1" thickBot="1">
      <c r="A14" s="605"/>
      <c r="C14" s="618"/>
      <c r="D14" s="637" t="s">
        <v>44</v>
      </c>
      <c r="E14" s="638"/>
      <c r="F14" s="106">
        <f>SUM(F9:F13)</f>
        <v>0</v>
      </c>
      <c r="H14" s="632"/>
    </row>
    <row r="15" spans="1:10" ht="19.5" customHeight="1" thickBot="1">
      <c r="A15" s="605"/>
      <c r="C15" s="625" t="s">
        <v>45</v>
      </c>
      <c r="D15" s="626"/>
      <c r="E15" s="626"/>
      <c r="F15" s="107">
        <f>F8+F14</f>
        <v>0</v>
      </c>
      <c r="H15" s="632"/>
      <c r="J15" s="188"/>
    </row>
    <row r="16" spans="1:10" ht="19.5" customHeight="1" thickBot="1">
      <c r="A16" s="606"/>
      <c r="C16" s="625" t="s">
        <v>95</v>
      </c>
      <c r="D16" s="626"/>
      <c r="E16" s="626"/>
      <c r="F16" s="107">
        <f>F15*25%</f>
        <v>0</v>
      </c>
      <c r="H16" s="632"/>
    </row>
    <row r="17" spans="3:11" ht="19.5" customHeight="1" thickTop="1" thickBot="1">
      <c r="C17" s="625" t="s">
        <v>46</v>
      </c>
      <c r="D17" s="626"/>
      <c r="E17" s="626"/>
      <c r="F17" s="102">
        <f>'H2020 ERC '!$I$56</f>
        <v>0</v>
      </c>
      <c r="H17" s="632"/>
    </row>
    <row r="18" spans="3:11" ht="19.5" customHeight="1" thickBot="1">
      <c r="C18" s="625" t="s">
        <v>96</v>
      </c>
      <c r="D18" s="626"/>
      <c r="E18" s="626"/>
      <c r="F18" s="103">
        <f>'H2020 ERC '!$I$59</f>
        <v>0</v>
      </c>
      <c r="H18" s="633"/>
      <c r="J18" s="189" t="s">
        <v>101</v>
      </c>
      <c r="K18" s="198" t="s">
        <v>108</v>
      </c>
    </row>
    <row r="19" spans="3:11" ht="19.5" customHeight="1" thickBot="1">
      <c r="C19" s="634" t="s">
        <v>97</v>
      </c>
      <c r="D19" s="635"/>
      <c r="E19" s="635"/>
      <c r="F19" s="100">
        <f>SUM(F15+F16+F17+F18)</f>
        <v>0</v>
      </c>
      <c r="I19" s="190" t="s">
        <v>104</v>
      </c>
      <c r="J19" s="190" t="s">
        <v>105</v>
      </c>
      <c r="K19" s="291" t="s">
        <v>103</v>
      </c>
    </row>
    <row r="20" spans="3:11" ht="19.5" customHeight="1" thickBot="1">
      <c r="C20" s="634" t="s">
        <v>98</v>
      </c>
      <c r="D20" s="635"/>
      <c r="E20" s="635"/>
      <c r="F20" s="101">
        <f>F19</f>
        <v>0</v>
      </c>
      <c r="H20" s="217" t="str">
        <f>IF(F20&gt;J20,"ERRORE","OK")</f>
        <v>OK</v>
      </c>
      <c r="I20" s="191" t="s">
        <v>148</v>
      </c>
      <c r="J20" s="196">
        <v>2500000</v>
      </c>
      <c r="K20" s="197">
        <v>1000000</v>
      </c>
    </row>
    <row r="21" spans="3:11" ht="19.5" customHeight="1">
      <c r="I21" s="191"/>
      <c r="J21" s="193"/>
      <c r="K21" s="192"/>
    </row>
    <row r="22" spans="3:11" ht="19.5" customHeight="1">
      <c r="I22" s="191"/>
      <c r="J22" s="191"/>
      <c r="K22" s="192"/>
    </row>
    <row r="23" spans="3:11" ht="19.5" customHeight="1">
      <c r="C23" s="627" t="s">
        <v>99</v>
      </c>
      <c r="D23" s="628"/>
    </row>
    <row r="24" spans="3:11" ht="61.5" customHeight="1">
      <c r="C24" s="636" t="s">
        <v>220</v>
      </c>
      <c r="D24" s="608"/>
      <c r="E24" s="608"/>
      <c r="F24" s="609"/>
      <c r="G24" s="177"/>
      <c r="H24" s="177"/>
      <c r="I24" s="177"/>
      <c r="J24" s="177"/>
    </row>
    <row r="25" spans="3:11" ht="42.75" customHeight="1">
      <c r="C25" s="607" t="s">
        <v>154</v>
      </c>
      <c r="D25" s="608"/>
      <c r="E25" s="608"/>
      <c r="F25" s="609"/>
    </row>
    <row r="26" spans="3:11" ht="21" customHeight="1">
      <c r="C26" s="607" t="s">
        <v>92</v>
      </c>
      <c r="D26" s="608"/>
      <c r="E26" s="608"/>
      <c r="F26" s="609"/>
    </row>
    <row r="27" spans="3:11" ht="34.5" customHeight="1">
      <c r="C27" s="607" t="s">
        <v>153</v>
      </c>
      <c r="D27" s="608"/>
      <c r="E27" s="608"/>
      <c r="F27" s="609"/>
    </row>
    <row r="28" spans="3:11" ht="20.25" customHeight="1">
      <c r="C28" s="607" t="s">
        <v>149</v>
      </c>
      <c r="D28" s="608"/>
      <c r="E28" s="608"/>
      <c r="F28" s="609"/>
    </row>
    <row r="29" spans="3:11" ht="48.75" customHeight="1">
      <c r="C29" s="607" t="s">
        <v>150</v>
      </c>
      <c r="D29" s="608"/>
      <c r="E29" s="608"/>
      <c r="F29" s="609"/>
    </row>
    <row r="30" spans="3:11" ht="35.25" customHeight="1">
      <c r="C30" s="607" t="s">
        <v>151</v>
      </c>
      <c r="D30" s="608"/>
      <c r="E30" s="608"/>
      <c r="F30" s="609"/>
    </row>
  </sheetData>
  <mergeCells count="24">
    <mergeCell ref="H6:H18"/>
    <mergeCell ref="C25:F25"/>
    <mergeCell ref="C27:F27"/>
    <mergeCell ref="C26:F26"/>
    <mergeCell ref="C20:E20"/>
    <mergeCell ref="C19:E19"/>
    <mergeCell ref="C24:F24"/>
    <mergeCell ref="D14:E14"/>
    <mergeCell ref="A6:A16"/>
    <mergeCell ref="C30:F30"/>
    <mergeCell ref="C2:E2"/>
    <mergeCell ref="D3:D7"/>
    <mergeCell ref="C3:C14"/>
    <mergeCell ref="D8:E8"/>
    <mergeCell ref="D9:E9"/>
    <mergeCell ref="C29:F29"/>
    <mergeCell ref="D10:E10"/>
    <mergeCell ref="C15:E15"/>
    <mergeCell ref="C23:D23"/>
    <mergeCell ref="C28:F28"/>
    <mergeCell ref="C16:E16"/>
    <mergeCell ref="D11:D13"/>
    <mergeCell ref="C17:E17"/>
    <mergeCell ref="C18:E18"/>
  </mergeCells>
  <pageMargins left="0.7" right="0.7" top="0.75" bottom="0.75" header="0.3" footer="0.3"/>
  <pageSetup paperSize="9" scale="51"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N25"/>
  <sheetViews>
    <sheetView workbookViewId="0">
      <selection activeCell="D15" sqref="D15"/>
    </sheetView>
  </sheetViews>
  <sheetFormatPr defaultColWidth="9.140625" defaultRowHeight="12.75"/>
  <cols>
    <col min="1" max="1" width="33.140625" style="142" customWidth="1"/>
    <col min="2" max="2" width="21.140625" style="142" customWidth="1"/>
    <col min="3" max="3" width="48.140625" style="142" customWidth="1"/>
    <col min="4" max="4" width="15.7109375" style="142" customWidth="1"/>
    <col min="5" max="5" width="17.42578125" style="142" customWidth="1"/>
    <col min="6" max="6" width="17.28515625" style="142" customWidth="1"/>
    <col min="7" max="7" width="21.28515625" style="142" hidden="1" customWidth="1"/>
    <col min="8" max="8" width="16.140625" style="142" hidden="1" customWidth="1"/>
    <col min="9" max="9" width="8.140625" style="142" customWidth="1"/>
    <col min="10" max="10" width="2.7109375" style="142" customWidth="1"/>
    <col min="11" max="12" width="9.140625" style="142"/>
    <col min="13" max="13" width="12.85546875" style="142" bestFit="1" customWidth="1"/>
    <col min="14" max="16384" width="9.140625" style="142"/>
  </cols>
  <sheetData>
    <row r="1" spans="1:14" ht="57.75" customHeight="1" thickBot="1">
      <c r="A1" s="639" t="s">
        <v>119</v>
      </c>
      <c r="B1" s="640"/>
      <c r="C1" s="640"/>
      <c r="D1" s="640"/>
      <c r="E1" s="640"/>
      <c r="F1" s="640"/>
      <c r="G1" s="640"/>
      <c r="H1" s="640"/>
      <c r="I1" s="641"/>
    </row>
    <row r="2" spans="1:14" ht="18.75" customHeight="1">
      <c r="A2" s="642" t="s">
        <v>72</v>
      </c>
      <c r="B2" s="643"/>
      <c r="C2" s="644" t="s">
        <v>106</v>
      </c>
      <c r="D2" s="644"/>
      <c r="E2" s="644"/>
      <c r="F2" s="645"/>
      <c r="G2" s="139"/>
      <c r="H2" s="140"/>
      <c r="I2" s="141"/>
    </row>
    <row r="3" spans="1:14" ht="16.5" customHeight="1">
      <c r="A3" s="646" t="s">
        <v>73</v>
      </c>
      <c r="B3" s="647"/>
      <c r="C3" s="648"/>
      <c r="D3" s="648"/>
      <c r="E3" s="648"/>
      <c r="F3" s="649"/>
      <c r="G3" s="143"/>
      <c r="H3" s="144"/>
      <c r="I3" s="650" t="s">
        <v>74</v>
      </c>
    </row>
    <row r="4" spans="1:14" ht="19.5" customHeight="1" thickBot="1">
      <c r="A4" s="646" t="s">
        <v>75</v>
      </c>
      <c r="B4" s="647"/>
      <c r="C4" s="653"/>
      <c r="D4" s="653"/>
      <c r="E4" s="653"/>
      <c r="F4" s="654"/>
      <c r="G4" s="143"/>
      <c r="H4" s="144"/>
      <c r="I4" s="651"/>
    </row>
    <row r="5" spans="1:14" ht="21.75" thickBot="1">
      <c r="A5" s="655" t="s">
        <v>76</v>
      </c>
      <c r="B5" s="656"/>
      <c r="C5" s="657" t="s">
        <v>77</v>
      </c>
      <c r="D5" s="658"/>
      <c r="E5" s="658"/>
      <c r="F5" s="659"/>
      <c r="G5" s="145"/>
      <c r="H5" s="146"/>
      <c r="I5" s="651"/>
    </row>
    <row r="6" spans="1:14" ht="22.5" customHeight="1" thickBot="1">
      <c r="A6" s="660" t="s">
        <v>78</v>
      </c>
      <c r="B6" s="661"/>
      <c r="C6" s="661"/>
      <c r="D6" s="661"/>
      <c r="E6" s="661"/>
      <c r="F6" s="661"/>
      <c r="G6" s="662"/>
      <c r="H6" s="662"/>
      <c r="I6" s="651"/>
    </row>
    <row r="7" spans="1:14" ht="66" customHeight="1" thickBot="1">
      <c r="A7" s="147" t="s">
        <v>79</v>
      </c>
      <c r="B7" s="148" t="s">
        <v>80</v>
      </c>
      <c r="C7" s="149" t="s">
        <v>120</v>
      </c>
      <c r="D7" s="147" t="s">
        <v>81</v>
      </c>
      <c r="E7" s="147" t="s">
        <v>121</v>
      </c>
      <c r="F7" s="150" t="s">
        <v>82</v>
      </c>
      <c r="G7" s="143"/>
      <c r="H7" s="143"/>
      <c r="I7" s="651"/>
      <c r="K7" s="151"/>
      <c r="L7" s="151"/>
      <c r="M7" s="151"/>
      <c r="N7" s="152"/>
    </row>
    <row r="8" spans="1:14" ht="20.25" customHeight="1" thickBot="1">
      <c r="A8" s="153"/>
      <c r="B8" s="154"/>
      <c r="C8" s="245">
        <v>60</v>
      </c>
      <c r="D8" s="155"/>
      <c r="E8" s="156"/>
      <c r="F8" s="157">
        <f>+(D8/C8)*B8*E8%</f>
        <v>0</v>
      </c>
      <c r="G8" s="143"/>
      <c r="H8" s="143"/>
      <c r="I8" s="651"/>
      <c r="L8" s="158"/>
      <c r="M8" s="158"/>
    </row>
    <row r="9" spans="1:14" ht="20.25" customHeight="1" thickBot="1">
      <c r="A9" s="159"/>
      <c r="B9" s="240"/>
      <c r="C9" s="246">
        <v>60</v>
      </c>
      <c r="D9" s="241"/>
      <c r="E9" s="242"/>
      <c r="F9" s="157">
        <f>+(D9/C9)*B9*E9%</f>
        <v>0</v>
      </c>
      <c r="G9" s="143"/>
      <c r="H9" s="143"/>
      <c r="I9" s="651"/>
      <c r="L9" s="158"/>
      <c r="M9" s="158"/>
    </row>
    <row r="10" spans="1:14" ht="23.25" customHeight="1" thickBot="1">
      <c r="A10" s="159"/>
      <c r="B10" s="160"/>
      <c r="C10" s="246">
        <v>60</v>
      </c>
      <c r="D10" s="161"/>
      <c r="E10" s="162"/>
      <c r="F10" s="157">
        <f>+(D10/C10)*B10*E10%</f>
        <v>0</v>
      </c>
      <c r="G10" s="143"/>
      <c r="H10" s="143"/>
      <c r="I10" s="651"/>
      <c r="M10" s="158"/>
    </row>
    <row r="11" spans="1:14" ht="23.25" customHeight="1" thickBot="1">
      <c r="A11" s="159"/>
      <c r="B11" s="160"/>
      <c r="C11" s="247">
        <v>60</v>
      </c>
      <c r="D11" s="221"/>
      <c r="E11" s="222"/>
      <c r="F11" s="157">
        <f>+(D11/C11)*B11*E11%</f>
        <v>0</v>
      </c>
      <c r="G11" s="143"/>
      <c r="H11" s="143"/>
      <c r="I11" s="651"/>
      <c r="M11" s="158"/>
    </row>
    <row r="12" spans="1:14" ht="22.5" customHeight="1" thickBot="1">
      <c r="A12" s="226"/>
      <c r="B12" s="227"/>
      <c r="C12" s="230" t="s">
        <v>117</v>
      </c>
      <c r="D12" s="231"/>
      <c r="E12" s="232"/>
      <c r="F12" s="233">
        <f>SUM(F8:F11)</f>
        <v>0</v>
      </c>
      <c r="G12" s="143"/>
      <c r="H12" s="143"/>
      <c r="I12" s="651"/>
    </row>
    <row r="13" spans="1:14" ht="24" customHeight="1">
      <c r="A13" s="163"/>
      <c r="B13" s="218"/>
      <c r="C13" s="246">
        <v>36</v>
      </c>
      <c r="D13" s="223"/>
      <c r="E13" s="224"/>
      <c r="F13" s="225">
        <f>+(D13/C13)*B13*E13%</f>
        <v>0</v>
      </c>
      <c r="G13" s="143"/>
      <c r="H13" s="143"/>
      <c r="I13" s="651"/>
    </row>
    <row r="14" spans="1:14" ht="24" customHeight="1">
      <c r="A14" s="219"/>
      <c r="B14" s="220"/>
      <c r="C14" s="246">
        <v>36</v>
      </c>
      <c r="D14" s="243"/>
      <c r="E14" s="244"/>
      <c r="F14" s="225">
        <f>+(D14/C14)*B14*E14%</f>
        <v>0</v>
      </c>
      <c r="G14" s="143"/>
      <c r="H14" s="143"/>
      <c r="I14" s="651"/>
    </row>
    <row r="15" spans="1:14" ht="24" customHeight="1">
      <c r="A15" s="219"/>
      <c r="B15" s="220"/>
      <c r="C15" s="248">
        <v>36</v>
      </c>
      <c r="D15" s="221"/>
      <c r="E15" s="222"/>
      <c r="F15" s="225">
        <f>+(D15/C15)*B15*E15%</f>
        <v>0</v>
      </c>
      <c r="G15" s="143"/>
      <c r="H15" s="143"/>
      <c r="I15" s="651"/>
    </row>
    <row r="16" spans="1:14" ht="24" customHeight="1" thickBot="1">
      <c r="A16" s="219"/>
      <c r="B16" s="220"/>
      <c r="C16" s="248">
        <v>36</v>
      </c>
      <c r="D16" s="221"/>
      <c r="E16" s="222"/>
      <c r="F16" s="225">
        <f>+(D16/C16)*B16*E16%</f>
        <v>0</v>
      </c>
      <c r="G16" s="143"/>
      <c r="H16" s="143"/>
      <c r="I16" s="651"/>
    </row>
    <row r="17" spans="1:9" ht="24.75" customHeight="1" thickBot="1">
      <c r="A17" s="228"/>
      <c r="B17" s="229"/>
      <c r="C17" s="234" t="s">
        <v>118</v>
      </c>
      <c r="D17" s="231"/>
      <c r="E17" s="232"/>
      <c r="F17" s="233">
        <f>SUM(F13:F16)</f>
        <v>0</v>
      </c>
      <c r="G17" s="143"/>
      <c r="H17" s="143"/>
      <c r="I17" s="651"/>
    </row>
    <row r="18" spans="1:9" ht="28.5" customHeight="1" thickBot="1">
      <c r="A18" s="164" t="s">
        <v>83</v>
      </c>
      <c r="B18" s="165">
        <f>SUM(B8:B17)</f>
        <v>0</v>
      </c>
      <c r="C18" s="166"/>
      <c r="D18" s="167"/>
      <c r="E18" s="167"/>
      <c r="F18" s="168">
        <f>F12+F17</f>
        <v>0</v>
      </c>
      <c r="G18" s="145"/>
      <c r="H18" s="145"/>
      <c r="I18" s="651"/>
    </row>
    <row r="19" spans="1:9" ht="13.5" thickBot="1">
      <c r="A19" s="169"/>
      <c r="B19" s="143"/>
      <c r="C19" s="143"/>
      <c r="D19" s="143"/>
      <c r="E19" s="143"/>
      <c r="F19" s="143"/>
      <c r="G19" s="143"/>
      <c r="H19" s="143"/>
      <c r="I19" s="651"/>
    </row>
    <row r="20" spans="1:9" ht="24.75" customHeight="1" thickBot="1">
      <c r="A20" s="170" t="s">
        <v>84</v>
      </c>
      <c r="B20" s="663" t="s">
        <v>85</v>
      </c>
      <c r="C20" s="664"/>
      <c r="D20" s="665" t="s">
        <v>86</v>
      </c>
      <c r="E20" s="666"/>
      <c r="F20" s="171">
        <f>B18-F18</f>
        <v>0</v>
      </c>
      <c r="G20" s="143"/>
      <c r="H20" s="143"/>
      <c r="I20" s="651"/>
    </row>
    <row r="21" spans="1:9">
      <c r="A21" s="170"/>
      <c r="B21" s="143"/>
      <c r="C21" s="143"/>
      <c r="D21" s="143"/>
      <c r="E21" s="143"/>
      <c r="F21" s="143"/>
      <c r="G21" s="143"/>
      <c r="H21" s="143"/>
      <c r="I21" s="651"/>
    </row>
    <row r="22" spans="1:9">
      <c r="A22" s="667" t="s">
        <v>122</v>
      </c>
      <c r="B22" s="668"/>
      <c r="C22" s="668"/>
      <c r="D22" s="668"/>
      <c r="E22" s="668"/>
      <c r="F22" s="668"/>
      <c r="G22" s="143"/>
      <c r="H22" s="143"/>
      <c r="I22" s="651"/>
    </row>
    <row r="23" spans="1:9">
      <c r="A23" s="669"/>
      <c r="B23" s="668"/>
      <c r="C23" s="668"/>
      <c r="D23" s="668"/>
      <c r="E23" s="668"/>
      <c r="F23" s="668"/>
      <c r="G23" s="143"/>
      <c r="H23" s="143"/>
      <c r="I23" s="651"/>
    </row>
    <row r="24" spans="1:9">
      <c r="A24" s="670" t="s">
        <v>87</v>
      </c>
      <c r="B24" s="671"/>
      <c r="C24" s="671"/>
      <c r="D24" s="671"/>
      <c r="E24" s="671"/>
      <c r="F24" s="671"/>
      <c r="G24" s="143"/>
      <c r="H24" s="143"/>
      <c r="I24" s="651"/>
    </row>
    <row r="25" spans="1:9" ht="13.5" thickBot="1">
      <c r="A25" s="172"/>
      <c r="B25" s="145"/>
      <c r="C25" s="145"/>
      <c r="D25" s="145"/>
      <c r="E25" s="145"/>
      <c r="F25" s="145"/>
      <c r="G25" s="145"/>
      <c r="H25" s="145"/>
      <c r="I25" s="652"/>
    </row>
  </sheetData>
  <mergeCells count="15">
    <mergeCell ref="A1:I1"/>
    <mergeCell ref="A2:B2"/>
    <mergeCell ref="C2:F2"/>
    <mergeCell ref="A3:B3"/>
    <mergeCell ref="C3:F3"/>
    <mergeCell ref="I3:I25"/>
    <mergeCell ref="A4:B4"/>
    <mergeCell ref="C4:F4"/>
    <mergeCell ref="A5:B5"/>
    <mergeCell ref="C5:F5"/>
    <mergeCell ref="A6:H6"/>
    <mergeCell ref="B20:C20"/>
    <mergeCell ref="D20:E20"/>
    <mergeCell ref="A22:F23"/>
    <mergeCell ref="A24:F24"/>
  </mergeCells>
  <pageMargins left="0.26" right="0.21" top="0.52" bottom="0.3" header="0.31496062992125984" footer="0.19"/>
  <pageSetup paperSize="9" scale="90" orientation="landscape"/>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W88"/>
  <sheetViews>
    <sheetView topLeftCell="A45" zoomScale="69" zoomScaleNormal="69" zoomScalePageLayoutView="110" workbookViewId="0">
      <selection activeCell="C5" sqref="C5:F5"/>
    </sheetView>
  </sheetViews>
  <sheetFormatPr defaultColWidth="8.85546875" defaultRowHeight="12.75"/>
  <cols>
    <col min="1" max="1" width="7.42578125" customWidth="1"/>
    <col min="2" max="2" width="4" customWidth="1"/>
    <col min="3" max="3" width="47.7109375" customWidth="1"/>
    <col min="4" max="4" width="18.28515625" customWidth="1"/>
    <col min="5" max="5" width="14.42578125" customWidth="1"/>
    <col min="6" max="6" width="15.28515625" customWidth="1"/>
    <col min="7" max="7" width="13.28515625" customWidth="1"/>
    <col min="8" max="8" width="13.42578125" customWidth="1"/>
    <col min="9" max="9" width="13.7109375" customWidth="1"/>
    <col min="10" max="10" width="14.42578125" customWidth="1"/>
    <col min="11" max="11" width="11.28515625" customWidth="1"/>
    <col min="12" max="12" width="14" customWidth="1"/>
    <col min="13" max="13" width="11.85546875" customWidth="1"/>
    <col min="14" max="14" width="14.28515625" customWidth="1"/>
    <col min="15" max="15" width="11.42578125" customWidth="1"/>
    <col min="16" max="16" width="13.28515625" customWidth="1"/>
    <col min="17" max="17" width="11.85546875" customWidth="1"/>
    <col min="18" max="18" width="13.42578125" customWidth="1"/>
    <col min="19" max="19" width="11.42578125" customWidth="1"/>
    <col min="20" max="20" width="13.140625" customWidth="1"/>
    <col min="21" max="21" width="15.42578125" customWidth="1"/>
    <col min="22" max="22" width="10.28515625" bestFit="1" customWidth="1"/>
  </cols>
  <sheetData>
    <row r="1" spans="1:23" ht="13.5" thickBot="1"/>
    <row r="2" spans="1:23" ht="38.25" customHeight="1" thickBot="1">
      <c r="C2" s="679" t="s">
        <v>155</v>
      </c>
      <c r="D2" s="680"/>
      <c r="E2" s="680"/>
      <c r="F2" s="680"/>
      <c r="G2" s="680"/>
      <c r="H2" s="680"/>
      <c r="I2" s="680"/>
      <c r="J2" s="680"/>
      <c r="K2" s="680"/>
      <c r="L2" s="680"/>
      <c r="M2" s="680"/>
      <c r="N2" s="680"/>
      <c r="O2" s="680"/>
      <c r="P2" s="680"/>
      <c r="Q2" s="680"/>
      <c r="R2" s="680"/>
      <c r="S2" s="680"/>
      <c r="T2" s="680"/>
      <c r="U2" s="681"/>
    </row>
    <row r="3" spans="1:23" ht="32.25" customHeight="1" thickBot="1">
      <c r="C3" s="682" t="s">
        <v>221</v>
      </c>
      <c r="D3" s="683"/>
      <c r="E3" s="683"/>
      <c r="F3" s="683"/>
      <c r="G3" s="683"/>
      <c r="H3" s="683"/>
      <c r="I3" s="683"/>
      <c r="J3" s="683"/>
      <c r="K3" s="683"/>
      <c r="L3" s="683"/>
      <c r="M3" s="683"/>
      <c r="N3" s="683"/>
      <c r="O3" s="683"/>
      <c r="P3" s="683"/>
      <c r="Q3" s="683"/>
      <c r="R3" s="683"/>
      <c r="S3" s="683"/>
      <c r="T3" s="683"/>
      <c r="U3" s="684"/>
    </row>
    <row r="4" spans="1:23" ht="22.5" customHeight="1" thickBot="1">
      <c r="C4" s="685" t="s">
        <v>49</v>
      </c>
      <c r="D4" s="686"/>
      <c r="E4" s="686"/>
      <c r="F4" s="687"/>
      <c r="G4" s="687"/>
      <c r="H4" s="687"/>
      <c r="I4" s="687"/>
      <c r="J4" s="687"/>
      <c r="K4" s="687"/>
      <c r="L4" s="687"/>
      <c r="M4" s="687"/>
      <c r="N4" s="687"/>
      <c r="O4" s="687"/>
      <c r="P4" s="687"/>
      <c r="Q4" s="687"/>
      <c r="R4" s="687"/>
      <c r="S4" s="687"/>
      <c r="T4" s="687"/>
      <c r="U4" s="688"/>
    </row>
    <row r="5" spans="1:23" ht="27" customHeight="1" thickBot="1">
      <c r="C5" s="689" t="s">
        <v>50</v>
      </c>
      <c r="D5" s="690"/>
      <c r="E5" s="690"/>
      <c r="F5" s="691"/>
      <c r="G5" s="292"/>
      <c r="H5" s="108"/>
      <c r="I5" s="109"/>
      <c r="J5" s="109"/>
      <c r="K5" s="109"/>
      <c r="L5" s="110"/>
      <c r="M5" s="110"/>
      <c r="N5" s="110"/>
      <c r="O5" s="110"/>
      <c r="P5" s="110"/>
      <c r="Q5" s="110"/>
      <c r="R5" s="110"/>
      <c r="S5" s="110"/>
      <c r="T5" s="110"/>
      <c r="U5" s="111"/>
    </row>
    <row r="6" spans="1:23">
      <c r="C6" s="112"/>
      <c r="D6" s="113"/>
      <c r="E6" s="113"/>
      <c r="F6" s="114"/>
      <c r="G6" s="114"/>
      <c r="H6" s="114"/>
      <c r="I6" s="114"/>
      <c r="J6" s="114"/>
      <c r="K6" s="114"/>
      <c r="L6" s="115"/>
      <c r="M6" s="115"/>
      <c r="N6" s="115"/>
      <c r="O6" s="115"/>
      <c r="P6" s="115"/>
      <c r="Q6" s="115"/>
      <c r="R6" s="115"/>
      <c r="S6" s="115"/>
      <c r="T6" s="115"/>
      <c r="U6" s="116" t="s">
        <v>156</v>
      </c>
    </row>
    <row r="7" spans="1:23" ht="16.5" thickBot="1">
      <c r="C7" s="117"/>
      <c r="D7" s="118"/>
      <c r="E7" s="118"/>
      <c r="F7" s="119"/>
      <c r="G7" s="119"/>
      <c r="H7" s="119"/>
      <c r="I7" s="119"/>
      <c r="J7" s="119"/>
      <c r="K7" s="119"/>
      <c r="L7" s="120"/>
      <c r="M7" s="120"/>
      <c r="N7" s="120"/>
      <c r="O7" s="120"/>
      <c r="P7" s="120"/>
      <c r="Q7" s="120"/>
      <c r="R7" s="120"/>
      <c r="S7" s="120"/>
      <c r="T7" s="120"/>
      <c r="U7" s="121" t="s">
        <v>52</v>
      </c>
    </row>
    <row r="8" spans="1:23" ht="38.25" customHeight="1">
      <c r="A8" s="692" t="s">
        <v>53</v>
      </c>
      <c r="B8" s="122"/>
      <c r="C8" s="293"/>
      <c r="D8" s="118"/>
      <c r="E8" s="118"/>
      <c r="F8" s="123" t="s">
        <v>54</v>
      </c>
      <c r="G8" s="425" t="s">
        <v>157</v>
      </c>
      <c r="H8" s="123" t="s">
        <v>55</v>
      </c>
      <c r="I8" s="124" t="s">
        <v>56</v>
      </c>
      <c r="J8" s="294" t="s">
        <v>158</v>
      </c>
      <c r="K8" s="125" t="s">
        <v>57</v>
      </c>
      <c r="L8" s="125" t="s">
        <v>58</v>
      </c>
      <c r="M8" s="125" t="s">
        <v>59</v>
      </c>
      <c r="N8" s="125" t="s">
        <v>60</v>
      </c>
      <c r="O8" s="125" t="s">
        <v>61</v>
      </c>
      <c r="P8" s="125" t="s">
        <v>62</v>
      </c>
      <c r="Q8" s="125" t="s">
        <v>63</v>
      </c>
      <c r="R8" s="125" t="s">
        <v>64</v>
      </c>
      <c r="S8" s="125" t="s">
        <v>65</v>
      </c>
      <c r="T8" s="125" t="s">
        <v>66</v>
      </c>
      <c r="U8" s="126" t="s">
        <v>67</v>
      </c>
    </row>
    <row r="9" spans="1:23" ht="25.5">
      <c r="A9" s="693"/>
      <c r="B9" s="122"/>
      <c r="C9" s="117" t="s">
        <v>68</v>
      </c>
      <c r="D9" s="295" t="s">
        <v>159</v>
      </c>
      <c r="E9" s="296" t="s">
        <v>160</v>
      </c>
      <c r="F9" s="128"/>
      <c r="G9" s="426" t="s">
        <v>199</v>
      </c>
      <c r="H9" s="129">
        <v>6.2E-2</v>
      </c>
      <c r="I9" s="130"/>
      <c r="J9" s="297"/>
      <c r="K9" s="298"/>
      <c r="L9" s="299"/>
      <c r="M9" s="298"/>
      <c r="N9" s="299"/>
      <c r="O9" s="298"/>
      <c r="P9" s="299"/>
      <c r="Q9" s="298"/>
      <c r="R9" s="299"/>
      <c r="S9" s="298"/>
      <c r="T9" s="300"/>
      <c r="U9" s="131"/>
    </row>
    <row r="10" spans="1:23">
      <c r="A10" s="693"/>
      <c r="B10" s="122"/>
      <c r="C10" s="301" t="s">
        <v>185</v>
      </c>
      <c r="D10" s="302"/>
      <c r="E10" s="303" t="s">
        <v>71</v>
      </c>
      <c r="F10" s="304"/>
      <c r="G10" s="427"/>
      <c r="H10" s="305">
        <f>F10*H9</f>
        <v>0</v>
      </c>
      <c r="I10" s="305">
        <f>F10-H10</f>
        <v>0</v>
      </c>
      <c r="J10" s="306">
        <v>12</v>
      </c>
      <c r="K10" s="307"/>
      <c r="L10" s="132">
        <f>I10/J10*K10</f>
        <v>0</v>
      </c>
      <c r="M10" s="307"/>
      <c r="N10" s="132">
        <f>I10/J10*M10</f>
        <v>0</v>
      </c>
      <c r="O10" s="307"/>
      <c r="P10" s="132">
        <f>I10/J10*O10</f>
        <v>0</v>
      </c>
      <c r="Q10" s="307"/>
      <c r="R10" s="132">
        <f>I10/J10*Q10</f>
        <v>0</v>
      </c>
      <c r="S10" s="307"/>
      <c r="T10" s="133">
        <f>I10/J10*S10</f>
        <v>0</v>
      </c>
      <c r="U10" s="361">
        <f>SUM(L10+N10+P10+R10+T10)</f>
        <v>0</v>
      </c>
    </row>
    <row r="11" spans="1:23" ht="6" customHeight="1">
      <c r="A11" s="693"/>
      <c r="B11" s="122"/>
      <c r="C11" s="252"/>
      <c r="D11" s="253"/>
      <c r="E11" s="253"/>
      <c r="F11" s="309"/>
      <c r="G11" s="309"/>
      <c r="H11" s="309"/>
      <c r="I11" s="309"/>
      <c r="J11" s="309"/>
      <c r="K11" s="310"/>
      <c r="L11" s="254"/>
      <c r="M11" s="310"/>
      <c r="N11" s="254"/>
      <c r="O11" s="310"/>
      <c r="P11" s="254"/>
      <c r="Q11" s="310"/>
      <c r="R11" s="254"/>
      <c r="S11" s="310"/>
      <c r="T11" s="255"/>
      <c r="U11" s="311"/>
    </row>
    <row r="12" spans="1:23">
      <c r="A12" s="693"/>
      <c r="B12" s="122"/>
      <c r="C12" s="312" t="s">
        <v>161</v>
      </c>
      <c r="D12" s="302"/>
      <c r="E12" s="303" t="s">
        <v>71</v>
      </c>
      <c r="F12" s="313"/>
      <c r="G12" s="350"/>
      <c r="H12" s="305">
        <f>F12*H9</f>
        <v>0</v>
      </c>
      <c r="I12" s="305">
        <f t="shared" ref="I12" si="0">F12-H12</f>
        <v>0</v>
      </c>
      <c r="J12" s="306">
        <v>12</v>
      </c>
      <c r="K12" s="314"/>
      <c r="L12" s="132">
        <f t="shared" ref="L12:L21" si="1">I12/J12*K12</f>
        <v>0</v>
      </c>
      <c r="M12" s="314"/>
      <c r="N12" s="132">
        <f>I12/J12*M12</f>
        <v>0</v>
      </c>
      <c r="O12" s="314"/>
      <c r="P12" s="132">
        <f>I12/J12*O12</f>
        <v>0</v>
      </c>
      <c r="Q12" s="314"/>
      <c r="R12" s="132">
        <f>I12/J12*Q12</f>
        <v>0</v>
      </c>
      <c r="S12" s="315"/>
      <c r="T12" s="133">
        <f>I12/J12*S12</f>
        <v>0</v>
      </c>
      <c r="U12" s="308">
        <f t="shared" ref="U12:U21" si="2">SUM(L12+N12+P12+R12+T12)</f>
        <v>0</v>
      </c>
      <c r="W12" s="269"/>
    </row>
    <row r="13" spans="1:23">
      <c r="A13" s="693"/>
      <c r="B13" s="122"/>
      <c r="C13" s="312" t="s">
        <v>161</v>
      </c>
      <c r="D13" s="303"/>
      <c r="E13" s="303" t="s">
        <v>71</v>
      </c>
      <c r="F13" s="313"/>
      <c r="G13" s="350"/>
      <c r="H13" s="305">
        <f>F13*H9</f>
        <v>0</v>
      </c>
      <c r="I13" s="305">
        <f>F13-H13</f>
        <v>0</v>
      </c>
      <c r="J13" s="306">
        <v>12</v>
      </c>
      <c r="K13" s="314"/>
      <c r="L13" s="132">
        <f t="shared" si="1"/>
        <v>0</v>
      </c>
      <c r="M13" s="316"/>
      <c r="N13" s="132">
        <f t="shared" ref="N13:N21" si="3">I13/J13*M13</f>
        <v>0</v>
      </c>
      <c r="O13" s="316"/>
      <c r="P13" s="132">
        <f t="shared" ref="P13:P21" si="4">I13/J13*O13</f>
        <v>0</v>
      </c>
      <c r="Q13" s="316"/>
      <c r="R13" s="132">
        <f t="shared" ref="R13:R21" si="5">I13/J13*Q13</f>
        <v>0</v>
      </c>
      <c r="S13" s="315"/>
      <c r="T13" s="133">
        <f t="shared" ref="T13:T21" si="6">I13/J13*S13</f>
        <v>0</v>
      </c>
      <c r="U13" s="308">
        <f>SUM(L13+N13+P13+R13+T13)</f>
        <v>0</v>
      </c>
    </row>
    <row r="14" spans="1:23">
      <c r="A14" s="693"/>
      <c r="B14" s="122"/>
      <c r="C14" s="312" t="s">
        <v>161</v>
      </c>
      <c r="D14" s="303"/>
      <c r="E14" s="303" t="s">
        <v>71</v>
      </c>
      <c r="F14" s="313"/>
      <c r="G14" s="350"/>
      <c r="H14" s="305">
        <f>F14*H9</f>
        <v>0</v>
      </c>
      <c r="I14" s="305">
        <f>F14-H14</f>
        <v>0</v>
      </c>
      <c r="J14" s="306">
        <v>12</v>
      </c>
      <c r="K14" s="314"/>
      <c r="L14" s="132">
        <f t="shared" si="1"/>
        <v>0</v>
      </c>
      <c r="M14" s="316"/>
      <c r="N14" s="132">
        <f t="shared" si="3"/>
        <v>0</v>
      </c>
      <c r="O14" s="316"/>
      <c r="P14" s="132">
        <f t="shared" si="4"/>
        <v>0</v>
      </c>
      <c r="Q14" s="316"/>
      <c r="R14" s="132">
        <f t="shared" si="5"/>
        <v>0</v>
      </c>
      <c r="S14" s="315"/>
      <c r="T14" s="133">
        <f t="shared" si="6"/>
        <v>0</v>
      </c>
      <c r="U14" s="308">
        <f t="shared" si="2"/>
        <v>0</v>
      </c>
    </row>
    <row r="15" spans="1:23">
      <c r="A15" s="693"/>
      <c r="B15" s="122"/>
      <c r="C15" s="312" t="s">
        <v>162</v>
      </c>
      <c r="D15" s="303"/>
      <c r="E15" s="303" t="s">
        <v>71</v>
      </c>
      <c r="F15" s="313"/>
      <c r="G15" s="350"/>
      <c r="H15" s="305">
        <f>F15*H9</f>
        <v>0</v>
      </c>
      <c r="I15" s="305">
        <f t="shared" ref="I15:I21" si="7">F15-H15</f>
        <v>0</v>
      </c>
      <c r="J15" s="306">
        <v>12</v>
      </c>
      <c r="K15" s="314"/>
      <c r="L15" s="132">
        <f t="shared" si="1"/>
        <v>0</v>
      </c>
      <c r="M15" s="316"/>
      <c r="N15" s="132">
        <f t="shared" si="3"/>
        <v>0</v>
      </c>
      <c r="O15" s="316"/>
      <c r="P15" s="132">
        <f t="shared" si="4"/>
        <v>0</v>
      </c>
      <c r="Q15" s="316"/>
      <c r="R15" s="132">
        <f t="shared" si="5"/>
        <v>0</v>
      </c>
      <c r="S15" s="315"/>
      <c r="T15" s="133">
        <f t="shared" si="6"/>
        <v>0</v>
      </c>
      <c r="U15" s="308">
        <f>SUM(L15+N15+P15+R15+T15)</f>
        <v>0</v>
      </c>
    </row>
    <row r="16" spans="1:23">
      <c r="A16" s="693"/>
      <c r="B16" s="122"/>
      <c r="C16" s="312" t="s">
        <v>162</v>
      </c>
      <c r="D16" s="303"/>
      <c r="E16" s="303" t="s">
        <v>71</v>
      </c>
      <c r="F16" s="313"/>
      <c r="G16" s="350"/>
      <c r="H16" s="305">
        <f>F16*H9</f>
        <v>0</v>
      </c>
      <c r="I16" s="305">
        <f t="shared" si="7"/>
        <v>0</v>
      </c>
      <c r="J16" s="306">
        <v>12</v>
      </c>
      <c r="K16" s="314"/>
      <c r="L16" s="132">
        <f t="shared" si="1"/>
        <v>0</v>
      </c>
      <c r="M16" s="316"/>
      <c r="N16" s="132">
        <f t="shared" si="3"/>
        <v>0</v>
      </c>
      <c r="O16" s="316"/>
      <c r="P16" s="132">
        <f t="shared" si="4"/>
        <v>0</v>
      </c>
      <c r="Q16" s="316"/>
      <c r="R16" s="132">
        <f t="shared" si="5"/>
        <v>0</v>
      </c>
      <c r="S16" s="315"/>
      <c r="T16" s="133">
        <f t="shared" si="6"/>
        <v>0</v>
      </c>
      <c r="U16" s="308">
        <f t="shared" si="2"/>
        <v>0</v>
      </c>
    </row>
    <row r="17" spans="1:21">
      <c r="A17" s="693"/>
      <c r="B17" s="122"/>
      <c r="C17" s="312" t="s">
        <v>162</v>
      </c>
      <c r="D17" s="303"/>
      <c r="E17" s="303" t="s">
        <v>71</v>
      </c>
      <c r="F17" s="313"/>
      <c r="G17" s="350"/>
      <c r="H17" s="305">
        <f>F17*H9</f>
        <v>0</v>
      </c>
      <c r="I17" s="305">
        <f t="shared" si="7"/>
        <v>0</v>
      </c>
      <c r="J17" s="306">
        <v>12</v>
      </c>
      <c r="K17" s="314"/>
      <c r="L17" s="132">
        <f t="shared" si="1"/>
        <v>0</v>
      </c>
      <c r="M17" s="314"/>
      <c r="N17" s="132">
        <f t="shared" si="3"/>
        <v>0</v>
      </c>
      <c r="O17" s="314"/>
      <c r="P17" s="132">
        <f t="shared" si="4"/>
        <v>0</v>
      </c>
      <c r="Q17" s="314"/>
      <c r="R17" s="132">
        <f t="shared" si="5"/>
        <v>0</v>
      </c>
      <c r="S17" s="317"/>
      <c r="T17" s="133">
        <f t="shared" si="6"/>
        <v>0</v>
      </c>
      <c r="U17" s="308">
        <f t="shared" si="2"/>
        <v>0</v>
      </c>
    </row>
    <row r="18" spans="1:21">
      <c r="A18" s="693"/>
      <c r="B18" s="122"/>
      <c r="C18" s="312" t="s">
        <v>162</v>
      </c>
      <c r="D18" s="303"/>
      <c r="E18" s="303" t="s">
        <v>71</v>
      </c>
      <c r="F18" s="313"/>
      <c r="G18" s="350"/>
      <c r="H18" s="305">
        <f>F18*H9</f>
        <v>0</v>
      </c>
      <c r="I18" s="305">
        <f t="shared" si="7"/>
        <v>0</v>
      </c>
      <c r="J18" s="306">
        <v>12</v>
      </c>
      <c r="K18" s="314"/>
      <c r="L18" s="132">
        <f t="shared" si="1"/>
        <v>0</v>
      </c>
      <c r="M18" s="314"/>
      <c r="N18" s="132">
        <f t="shared" si="3"/>
        <v>0</v>
      </c>
      <c r="O18" s="314"/>
      <c r="P18" s="132">
        <f t="shared" si="4"/>
        <v>0</v>
      </c>
      <c r="Q18" s="314"/>
      <c r="R18" s="132">
        <f t="shared" si="5"/>
        <v>0</v>
      </c>
      <c r="S18" s="317"/>
      <c r="T18" s="133">
        <f t="shared" si="6"/>
        <v>0</v>
      </c>
      <c r="U18" s="308">
        <f>SUM(L18+N18+P18+R18+T18)</f>
        <v>0</v>
      </c>
    </row>
    <row r="19" spans="1:21">
      <c r="A19" s="693"/>
      <c r="B19" s="122"/>
      <c r="C19" s="312" t="s">
        <v>163</v>
      </c>
      <c r="D19" s="303"/>
      <c r="E19" s="303" t="s">
        <v>71</v>
      </c>
      <c r="F19" s="313"/>
      <c r="G19" s="350"/>
      <c r="H19" s="350"/>
      <c r="I19" s="305">
        <f t="shared" si="7"/>
        <v>0</v>
      </c>
      <c r="J19" s="306">
        <v>12</v>
      </c>
      <c r="K19" s="314"/>
      <c r="L19" s="132">
        <f t="shared" si="1"/>
        <v>0</v>
      </c>
      <c r="M19" s="314"/>
      <c r="N19" s="132">
        <f t="shared" si="3"/>
        <v>0</v>
      </c>
      <c r="O19" s="314"/>
      <c r="P19" s="132">
        <f t="shared" si="4"/>
        <v>0</v>
      </c>
      <c r="Q19" s="314"/>
      <c r="R19" s="132">
        <f t="shared" si="5"/>
        <v>0</v>
      </c>
      <c r="S19" s="317"/>
      <c r="T19" s="133">
        <f t="shared" si="6"/>
        <v>0</v>
      </c>
      <c r="U19" s="308">
        <f t="shared" si="2"/>
        <v>0</v>
      </c>
    </row>
    <row r="20" spans="1:21">
      <c r="A20" s="693"/>
      <c r="B20" s="122"/>
      <c r="C20" s="312" t="s">
        <v>163</v>
      </c>
      <c r="D20" s="303"/>
      <c r="E20" s="303" t="s">
        <v>71</v>
      </c>
      <c r="F20" s="313"/>
      <c r="G20" s="350"/>
      <c r="H20" s="350"/>
      <c r="I20" s="305">
        <f t="shared" si="7"/>
        <v>0</v>
      </c>
      <c r="J20" s="306">
        <v>12</v>
      </c>
      <c r="K20" s="314"/>
      <c r="L20" s="132">
        <f t="shared" si="1"/>
        <v>0</v>
      </c>
      <c r="M20" s="314"/>
      <c r="N20" s="132">
        <f t="shared" si="3"/>
        <v>0</v>
      </c>
      <c r="O20" s="314"/>
      <c r="P20" s="132">
        <f t="shared" si="4"/>
        <v>0</v>
      </c>
      <c r="Q20" s="314"/>
      <c r="R20" s="132">
        <f t="shared" si="5"/>
        <v>0</v>
      </c>
      <c r="S20" s="317"/>
      <c r="T20" s="133">
        <f t="shared" si="6"/>
        <v>0</v>
      </c>
      <c r="U20" s="308">
        <f t="shared" si="2"/>
        <v>0</v>
      </c>
    </row>
    <row r="21" spans="1:21">
      <c r="A21" s="693"/>
      <c r="B21" s="122"/>
      <c r="C21" s="312" t="s">
        <v>164</v>
      </c>
      <c r="D21" s="303"/>
      <c r="E21" s="303" t="s">
        <v>71</v>
      </c>
      <c r="F21" s="313"/>
      <c r="G21" s="350"/>
      <c r="H21" s="305">
        <f>F21*H9</f>
        <v>0</v>
      </c>
      <c r="I21" s="305">
        <f t="shared" si="7"/>
        <v>0</v>
      </c>
      <c r="J21" s="306">
        <v>12</v>
      </c>
      <c r="K21" s="314"/>
      <c r="L21" s="318">
        <f t="shared" si="1"/>
        <v>0</v>
      </c>
      <c r="M21" s="314"/>
      <c r="N21" s="132">
        <f t="shared" si="3"/>
        <v>0</v>
      </c>
      <c r="O21" s="314"/>
      <c r="P21" s="132">
        <f t="shared" si="4"/>
        <v>0</v>
      </c>
      <c r="Q21" s="314"/>
      <c r="R21" s="132">
        <f t="shared" si="5"/>
        <v>0</v>
      </c>
      <c r="S21" s="317"/>
      <c r="T21" s="133">
        <f t="shared" si="6"/>
        <v>0</v>
      </c>
      <c r="U21" s="319">
        <f t="shared" si="2"/>
        <v>0</v>
      </c>
    </row>
    <row r="22" spans="1:21" ht="20.25" customHeight="1">
      <c r="A22" s="693"/>
      <c r="B22" s="122"/>
      <c r="C22" s="320" t="s">
        <v>165</v>
      </c>
      <c r="D22" s="268"/>
      <c r="E22" s="268"/>
      <c r="F22" s="321"/>
      <c r="G22" s="321"/>
      <c r="H22" s="321"/>
      <c r="I22" s="321"/>
      <c r="J22" s="321"/>
      <c r="K22" s="322">
        <f>SUM(K12:K21)</f>
        <v>0</v>
      </c>
      <c r="L22" s="323">
        <f>SUM(L12:L21)</f>
        <v>0</v>
      </c>
      <c r="M22" s="322">
        <f t="shared" ref="M22:T22" si="8">SUM(M12:M21)</f>
        <v>0</v>
      </c>
      <c r="N22" s="323">
        <f t="shared" si="8"/>
        <v>0</v>
      </c>
      <c r="O22" s="322">
        <f t="shared" si="8"/>
        <v>0</v>
      </c>
      <c r="P22" s="323">
        <f t="shared" si="8"/>
        <v>0</v>
      </c>
      <c r="Q22" s="322">
        <f t="shared" si="8"/>
        <v>0</v>
      </c>
      <c r="R22" s="323">
        <f t="shared" si="8"/>
        <v>0</v>
      </c>
      <c r="S22" s="322">
        <f t="shared" si="8"/>
        <v>0</v>
      </c>
      <c r="T22" s="323">
        <f t="shared" si="8"/>
        <v>0</v>
      </c>
      <c r="U22" s="324">
        <f>SUM(L22+N22+P22+R22+T22)</f>
        <v>0</v>
      </c>
    </row>
    <row r="23" spans="1:21" ht="7.5" customHeight="1" thickBot="1">
      <c r="A23" s="693"/>
      <c r="B23" s="122"/>
      <c r="C23" s="325"/>
      <c r="D23" s="326"/>
      <c r="E23" s="326"/>
      <c r="F23" s="327"/>
      <c r="G23" s="327"/>
      <c r="H23" s="327"/>
      <c r="I23" s="327"/>
      <c r="J23" s="328"/>
      <c r="K23" s="329"/>
      <c r="L23" s="328"/>
      <c r="M23" s="329"/>
      <c r="N23" s="328"/>
      <c r="O23" s="329"/>
      <c r="P23" s="328"/>
      <c r="Q23" s="329"/>
      <c r="R23" s="328"/>
      <c r="S23" s="329"/>
      <c r="T23" s="328"/>
      <c r="U23" s="330"/>
    </row>
    <row r="24" spans="1:21" ht="20.25" customHeight="1" thickBot="1">
      <c r="A24" s="693"/>
      <c r="B24" s="122"/>
      <c r="C24" s="261" t="s">
        <v>166</v>
      </c>
      <c r="D24" s="134"/>
      <c r="E24" s="134"/>
      <c r="F24" s="331"/>
      <c r="G24" s="331"/>
      <c r="H24" s="331"/>
      <c r="I24" s="331"/>
      <c r="J24" s="332"/>
      <c r="K24" s="333">
        <f>K10+K22</f>
        <v>0</v>
      </c>
      <c r="L24" s="334"/>
      <c r="M24" s="333">
        <f>M10+M22</f>
        <v>0</v>
      </c>
      <c r="N24" s="334"/>
      <c r="O24" s="333">
        <f>O10+O22</f>
        <v>0</v>
      </c>
      <c r="P24" s="334"/>
      <c r="Q24" s="333">
        <f>Q10+Q22</f>
        <v>0</v>
      </c>
      <c r="R24" s="334"/>
      <c r="S24" s="333">
        <f>S10+S22</f>
        <v>0</v>
      </c>
      <c r="T24" s="335"/>
      <c r="U24" s="336">
        <f>U10+U22</f>
        <v>0</v>
      </c>
    </row>
    <row r="25" spans="1:21" ht="13.5" thickBot="1">
      <c r="A25" s="693"/>
      <c r="B25" s="122"/>
    </row>
    <row r="26" spans="1:21" ht="28.5" customHeight="1" thickBot="1">
      <c r="A26" s="693"/>
      <c r="B26" s="122"/>
      <c r="C26" s="695" t="s">
        <v>167</v>
      </c>
      <c r="D26" s="696"/>
      <c r="E26" s="696"/>
      <c r="F26" s="697"/>
      <c r="G26" s="428"/>
      <c r="H26" s="108"/>
      <c r="I26" s="109"/>
      <c r="J26" s="109"/>
      <c r="K26" s="109"/>
      <c r="L26" s="110"/>
      <c r="M26" s="110"/>
      <c r="N26" s="110"/>
      <c r="O26" s="110"/>
      <c r="P26" s="110"/>
      <c r="Q26" s="110"/>
      <c r="R26" s="110"/>
      <c r="S26" s="110"/>
      <c r="T26" s="110"/>
      <c r="U26" s="111"/>
    </row>
    <row r="27" spans="1:21">
      <c r="A27" s="693"/>
      <c r="B27" s="122"/>
      <c r="C27" s="112"/>
      <c r="D27" s="113"/>
      <c r="E27" s="113"/>
      <c r="F27" s="114"/>
      <c r="G27" s="114"/>
      <c r="H27" s="114"/>
      <c r="I27" s="114"/>
      <c r="J27" s="114"/>
      <c r="K27" s="337"/>
      <c r="L27" s="115"/>
      <c r="M27" s="338"/>
      <c r="N27" s="115"/>
      <c r="O27" s="338"/>
      <c r="P27" s="115"/>
      <c r="Q27" s="338"/>
      <c r="R27" s="115"/>
      <c r="S27" s="338"/>
      <c r="T27" s="115"/>
      <c r="U27" s="116" t="s">
        <v>51</v>
      </c>
    </row>
    <row r="28" spans="1:21" ht="48" customHeight="1">
      <c r="A28" s="693"/>
      <c r="B28" s="122"/>
      <c r="C28" s="117"/>
      <c r="D28" s="118"/>
      <c r="E28" s="118"/>
      <c r="F28" s="119"/>
      <c r="G28" s="339" t="s">
        <v>168</v>
      </c>
      <c r="H28" s="119"/>
      <c r="I28" s="119"/>
      <c r="J28" s="119"/>
      <c r="K28" s="119"/>
      <c r="L28" s="120"/>
      <c r="M28" s="120"/>
      <c r="N28" s="120"/>
      <c r="O28" s="120"/>
      <c r="P28" s="120"/>
      <c r="Q28" s="120"/>
      <c r="R28" s="120"/>
      <c r="S28" s="120"/>
      <c r="T28" s="120"/>
      <c r="U28" s="121" t="s">
        <v>52</v>
      </c>
    </row>
    <row r="29" spans="1:21" ht="49.5" customHeight="1">
      <c r="A29" s="693"/>
      <c r="B29" s="122"/>
      <c r="C29" s="117"/>
      <c r="D29" s="118"/>
      <c r="E29" s="118"/>
      <c r="F29" s="123" t="s">
        <v>54</v>
      </c>
      <c r="G29" s="340" t="s">
        <v>157</v>
      </c>
      <c r="H29" s="462" t="s">
        <v>212</v>
      </c>
      <c r="I29" s="124" t="s">
        <v>56</v>
      </c>
      <c r="J29" s="294" t="s">
        <v>169</v>
      </c>
      <c r="K29" s="125" t="s">
        <v>57</v>
      </c>
      <c r="L29" s="125" t="s">
        <v>58</v>
      </c>
      <c r="M29" s="125" t="s">
        <v>59</v>
      </c>
      <c r="N29" s="125" t="s">
        <v>60</v>
      </c>
      <c r="O29" s="125" t="s">
        <v>61</v>
      </c>
      <c r="P29" s="125" t="s">
        <v>62</v>
      </c>
      <c r="Q29" s="125" t="s">
        <v>63</v>
      </c>
      <c r="R29" s="125" t="s">
        <v>64</v>
      </c>
      <c r="S29" s="125" t="s">
        <v>65</v>
      </c>
      <c r="T29" s="125" t="s">
        <v>66</v>
      </c>
      <c r="U29" s="126" t="s">
        <v>67</v>
      </c>
    </row>
    <row r="30" spans="1:21" ht="21" customHeight="1" thickBot="1">
      <c r="A30" s="694"/>
      <c r="B30" s="122"/>
      <c r="C30" s="341" t="s">
        <v>68</v>
      </c>
      <c r="D30" s="295" t="s">
        <v>69</v>
      </c>
      <c r="E30" s="127" t="s">
        <v>70</v>
      </c>
      <c r="F30" s="135"/>
      <c r="G30" s="342" t="s">
        <v>199</v>
      </c>
      <c r="H30" s="461">
        <v>6.2E-2</v>
      </c>
      <c r="I30" s="136"/>
      <c r="J30" s="343"/>
      <c r="K30" s="344"/>
      <c r="L30" s="345"/>
      <c r="M30" s="344"/>
      <c r="N30" s="345"/>
      <c r="O30" s="344"/>
      <c r="P30" s="345"/>
      <c r="Q30" s="344"/>
      <c r="R30" s="345"/>
      <c r="S30" s="344"/>
      <c r="T30" s="346"/>
      <c r="U30" s="137"/>
    </row>
    <row r="31" spans="1:21" ht="20.25" customHeight="1">
      <c r="C31" s="347" t="s">
        <v>170</v>
      </c>
      <c r="D31" s="348" t="s">
        <v>130</v>
      </c>
      <c r="E31" s="349" t="s">
        <v>71</v>
      </c>
      <c r="F31" s="350"/>
      <c r="G31" s="350"/>
      <c r="H31" s="351">
        <f>F31*H$30</f>
        <v>0</v>
      </c>
      <c r="I31" s="350">
        <f>F31-H31</f>
        <v>0</v>
      </c>
      <c r="J31" s="352">
        <v>12</v>
      </c>
      <c r="K31" s="353"/>
      <c r="L31" s="354">
        <f>I31/J31*K31</f>
        <v>0</v>
      </c>
      <c r="M31" s="354"/>
      <c r="N31" s="354">
        <f>I31/J31*M31</f>
        <v>0</v>
      </c>
      <c r="O31" s="354"/>
      <c r="P31" s="354">
        <f>I31/J31*O31</f>
        <v>0</v>
      </c>
      <c r="Q31" s="354"/>
      <c r="R31" s="354">
        <f>I31/J31*Q31</f>
        <v>0</v>
      </c>
      <c r="S31" s="354"/>
      <c r="T31" s="355">
        <f>I31/J31*S31</f>
        <v>0</v>
      </c>
      <c r="U31" s="356">
        <f>SUM(L31+N31+P31+R31+T31)</f>
        <v>0</v>
      </c>
    </row>
    <row r="32" spans="1:21" ht="12" customHeight="1">
      <c r="C32" s="256"/>
      <c r="D32" s="257"/>
      <c r="E32" s="267"/>
      <c r="F32" s="357"/>
      <c r="G32" s="357"/>
      <c r="H32" s="262"/>
      <c r="I32" s="357"/>
      <c r="J32" s="357"/>
      <c r="K32" s="358"/>
      <c r="L32" s="359"/>
      <c r="M32" s="359"/>
      <c r="N32" s="359"/>
      <c r="O32" s="359"/>
      <c r="P32" s="359"/>
      <c r="Q32" s="359"/>
      <c r="R32" s="359"/>
      <c r="S32" s="359"/>
      <c r="T32" s="360"/>
      <c r="U32" s="361"/>
    </row>
    <row r="33" spans="3:22">
      <c r="C33" s="453" t="s">
        <v>207</v>
      </c>
      <c r="D33" s="249" t="s">
        <v>130</v>
      </c>
      <c r="E33" s="303" t="s">
        <v>71</v>
      </c>
      <c r="F33" s="313"/>
      <c r="G33" s="313"/>
      <c r="H33" s="138">
        <f>F33*H30</f>
        <v>0</v>
      </c>
      <c r="I33" s="305">
        <f t="shared" ref="I33:I42" si="9">F33-H33</f>
        <v>0</v>
      </c>
      <c r="J33" s="306">
        <v>12</v>
      </c>
      <c r="K33" s="306"/>
      <c r="L33" s="132">
        <f>I33/J33*K33</f>
        <v>0</v>
      </c>
      <c r="M33" s="362"/>
      <c r="N33" s="132">
        <f>I33/J33*M33</f>
        <v>0</v>
      </c>
      <c r="O33" s="362"/>
      <c r="P33" s="132">
        <f t="shared" ref="P33:P42" si="10">I33/J33*O33</f>
        <v>0</v>
      </c>
      <c r="Q33" s="362"/>
      <c r="R33" s="132">
        <f t="shared" ref="R33:R42" si="11">I33/J33*Q33</f>
        <v>0</v>
      </c>
      <c r="S33" s="362"/>
      <c r="T33" s="133">
        <f t="shared" ref="T33:T42" si="12">I33/J33*S33</f>
        <v>0</v>
      </c>
      <c r="U33" s="308">
        <f t="shared" ref="U33:U42" si="13">SUM(L33+N33+P33+R33+T33)</f>
        <v>0</v>
      </c>
    </row>
    <row r="34" spans="3:22">
      <c r="C34" s="453" t="s">
        <v>206</v>
      </c>
      <c r="D34" s="249" t="s">
        <v>130</v>
      </c>
      <c r="E34" s="303" t="s">
        <v>71</v>
      </c>
      <c r="F34" s="313"/>
      <c r="G34" s="313"/>
      <c r="H34" s="138">
        <f>F34*H30</f>
        <v>0</v>
      </c>
      <c r="I34" s="305">
        <f t="shared" si="9"/>
        <v>0</v>
      </c>
      <c r="J34" s="306">
        <v>12</v>
      </c>
      <c r="K34" s="306"/>
      <c r="L34" s="132">
        <f>I34/J34*K34</f>
        <v>0</v>
      </c>
      <c r="M34" s="362"/>
      <c r="N34" s="132">
        <f t="shared" ref="N34:N42" si="14">I34/J34*M34</f>
        <v>0</v>
      </c>
      <c r="O34" s="362"/>
      <c r="P34" s="132">
        <f t="shared" si="10"/>
        <v>0</v>
      </c>
      <c r="Q34" s="362"/>
      <c r="R34" s="132">
        <f t="shared" si="11"/>
        <v>0</v>
      </c>
      <c r="S34" s="362"/>
      <c r="T34" s="133">
        <f t="shared" si="12"/>
        <v>0</v>
      </c>
      <c r="U34" s="308">
        <f t="shared" si="13"/>
        <v>0</v>
      </c>
    </row>
    <row r="35" spans="3:22">
      <c r="C35" s="453" t="s">
        <v>208</v>
      </c>
      <c r="D35" s="454" t="s">
        <v>130</v>
      </c>
      <c r="E35" s="303" t="s">
        <v>71</v>
      </c>
      <c r="F35" s="313"/>
      <c r="G35" s="313"/>
      <c r="H35" s="351"/>
      <c r="I35" s="305">
        <f t="shared" si="9"/>
        <v>0</v>
      </c>
      <c r="J35" s="306">
        <v>12</v>
      </c>
      <c r="K35" s="306"/>
      <c r="L35" s="132">
        <f>I35/J35*K35</f>
        <v>0</v>
      </c>
      <c r="M35" s="362"/>
      <c r="N35" s="132">
        <f t="shared" si="14"/>
        <v>0</v>
      </c>
      <c r="O35" s="362"/>
      <c r="P35" s="132">
        <f t="shared" si="10"/>
        <v>0</v>
      </c>
      <c r="Q35" s="362"/>
      <c r="R35" s="132">
        <f t="shared" si="11"/>
        <v>0</v>
      </c>
      <c r="S35" s="362"/>
      <c r="T35" s="133">
        <f t="shared" si="12"/>
        <v>0</v>
      </c>
      <c r="U35" s="308">
        <f t="shared" si="13"/>
        <v>0</v>
      </c>
    </row>
    <row r="36" spans="3:22">
      <c r="C36" s="453" t="s">
        <v>208</v>
      </c>
      <c r="D36" s="454" t="s">
        <v>130</v>
      </c>
      <c r="E36" s="303" t="s">
        <v>71</v>
      </c>
      <c r="F36" s="313"/>
      <c r="G36" s="313"/>
      <c r="H36" s="351"/>
      <c r="I36" s="305">
        <f t="shared" si="9"/>
        <v>0</v>
      </c>
      <c r="J36" s="306">
        <v>12</v>
      </c>
      <c r="K36" s="306"/>
      <c r="L36" s="132">
        <f>I36/J36*K36</f>
        <v>0</v>
      </c>
      <c r="M36" s="362"/>
      <c r="N36" s="132">
        <f t="shared" si="14"/>
        <v>0</v>
      </c>
      <c r="O36" s="362"/>
      <c r="P36" s="132">
        <f t="shared" si="10"/>
        <v>0</v>
      </c>
      <c r="Q36" s="362"/>
      <c r="R36" s="132">
        <f t="shared" si="11"/>
        <v>0</v>
      </c>
      <c r="S36" s="362"/>
      <c r="T36" s="133">
        <f t="shared" si="12"/>
        <v>0</v>
      </c>
      <c r="U36" s="308">
        <f t="shared" si="13"/>
        <v>0</v>
      </c>
    </row>
    <row r="37" spans="3:22">
      <c r="C37" s="453" t="s">
        <v>208</v>
      </c>
      <c r="D37" s="454" t="s">
        <v>130</v>
      </c>
      <c r="E37" s="303" t="s">
        <v>71</v>
      </c>
      <c r="F37" s="313"/>
      <c r="G37" s="313"/>
      <c r="H37" s="351"/>
      <c r="I37" s="305">
        <f t="shared" si="9"/>
        <v>0</v>
      </c>
      <c r="J37" s="306">
        <v>12</v>
      </c>
      <c r="K37" s="306"/>
      <c r="L37" s="132">
        <f>I37/J37*K37</f>
        <v>0</v>
      </c>
      <c r="M37" s="362"/>
      <c r="N37" s="132">
        <f t="shared" si="14"/>
        <v>0</v>
      </c>
      <c r="O37" s="362"/>
      <c r="P37" s="132">
        <f t="shared" si="10"/>
        <v>0</v>
      </c>
      <c r="Q37" s="362"/>
      <c r="R37" s="132">
        <f t="shared" si="11"/>
        <v>0</v>
      </c>
      <c r="S37" s="362"/>
      <c r="T37" s="133">
        <f t="shared" si="12"/>
        <v>0</v>
      </c>
      <c r="U37" s="308">
        <f t="shared" si="13"/>
        <v>0</v>
      </c>
    </row>
    <row r="38" spans="3:22">
      <c r="C38" s="453" t="s">
        <v>208</v>
      </c>
      <c r="D38" s="454" t="s">
        <v>130</v>
      </c>
      <c r="E38" s="303" t="s">
        <v>71</v>
      </c>
      <c r="F38" s="313"/>
      <c r="G38" s="313"/>
      <c r="H38" s="351"/>
      <c r="I38" s="305">
        <f t="shared" si="9"/>
        <v>0</v>
      </c>
      <c r="J38" s="306">
        <v>12</v>
      </c>
      <c r="K38" s="306"/>
      <c r="L38" s="132">
        <f t="shared" ref="L38:L42" si="15">I38/J38*K38</f>
        <v>0</v>
      </c>
      <c r="M38" s="362"/>
      <c r="N38" s="132">
        <f t="shared" si="14"/>
        <v>0</v>
      </c>
      <c r="O38" s="362"/>
      <c r="P38" s="132">
        <f t="shared" si="10"/>
        <v>0</v>
      </c>
      <c r="Q38" s="362"/>
      <c r="R38" s="132">
        <f t="shared" si="11"/>
        <v>0</v>
      </c>
      <c r="S38" s="362"/>
      <c r="T38" s="133">
        <f t="shared" si="12"/>
        <v>0</v>
      </c>
      <c r="U38" s="308">
        <f t="shared" si="13"/>
        <v>0</v>
      </c>
    </row>
    <row r="39" spans="3:22">
      <c r="C39" s="453" t="s">
        <v>208</v>
      </c>
      <c r="D39" s="249" t="s">
        <v>130</v>
      </c>
      <c r="E39" s="303" t="s">
        <v>71</v>
      </c>
      <c r="F39" s="313"/>
      <c r="G39" s="313"/>
      <c r="H39" s="351"/>
      <c r="I39" s="305">
        <f t="shared" si="9"/>
        <v>0</v>
      </c>
      <c r="J39" s="306">
        <v>12</v>
      </c>
      <c r="K39" s="306"/>
      <c r="L39" s="132">
        <f t="shared" si="15"/>
        <v>0</v>
      </c>
      <c r="M39" s="362"/>
      <c r="N39" s="132">
        <f t="shared" si="14"/>
        <v>0</v>
      </c>
      <c r="O39" s="362"/>
      <c r="P39" s="132">
        <f t="shared" si="10"/>
        <v>0</v>
      </c>
      <c r="Q39" s="362"/>
      <c r="R39" s="132">
        <f t="shared" si="11"/>
        <v>0</v>
      </c>
      <c r="S39" s="362"/>
      <c r="T39" s="133">
        <f t="shared" si="12"/>
        <v>0</v>
      </c>
      <c r="U39" s="308">
        <f t="shared" si="13"/>
        <v>0</v>
      </c>
    </row>
    <row r="40" spans="3:22">
      <c r="C40" s="453" t="s">
        <v>208</v>
      </c>
      <c r="D40" s="249" t="s">
        <v>130</v>
      </c>
      <c r="E40" s="303" t="s">
        <v>71</v>
      </c>
      <c r="F40" s="313"/>
      <c r="G40" s="313"/>
      <c r="H40" s="351"/>
      <c r="I40" s="305">
        <f t="shared" si="9"/>
        <v>0</v>
      </c>
      <c r="J40" s="306">
        <v>12</v>
      </c>
      <c r="K40" s="306"/>
      <c r="L40" s="132">
        <f t="shared" si="15"/>
        <v>0</v>
      </c>
      <c r="M40" s="362"/>
      <c r="N40" s="132">
        <f t="shared" si="14"/>
        <v>0</v>
      </c>
      <c r="O40" s="362"/>
      <c r="P40" s="132">
        <f t="shared" si="10"/>
        <v>0</v>
      </c>
      <c r="Q40" s="362"/>
      <c r="R40" s="132">
        <f t="shared" si="11"/>
        <v>0</v>
      </c>
      <c r="S40" s="362"/>
      <c r="T40" s="133">
        <f t="shared" si="12"/>
        <v>0</v>
      </c>
      <c r="U40" s="308">
        <f t="shared" si="13"/>
        <v>0</v>
      </c>
    </row>
    <row r="41" spans="3:22">
      <c r="C41" s="453" t="s">
        <v>208</v>
      </c>
      <c r="D41" s="445" t="s">
        <v>130</v>
      </c>
      <c r="E41" s="446" t="s">
        <v>71</v>
      </c>
      <c r="F41" s="313"/>
      <c r="G41" s="447"/>
      <c r="H41" s="460"/>
      <c r="I41" s="448">
        <f>F41-H41</f>
        <v>0</v>
      </c>
      <c r="J41" s="449">
        <v>12</v>
      </c>
      <c r="K41" s="449"/>
      <c r="L41" s="132">
        <f t="shared" si="15"/>
        <v>0</v>
      </c>
      <c r="M41" s="450"/>
      <c r="N41" s="451">
        <f>I41/J41*M41</f>
        <v>0</v>
      </c>
      <c r="O41" s="450"/>
      <c r="P41" s="132">
        <f t="shared" si="10"/>
        <v>0</v>
      </c>
      <c r="Q41" s="450"/>
      <c r="R41" s="132">
        <f t="shared" si="11"/>
        <v>0</v>
      </c>
      <c r="S41" s="450"/>
      <c r="T41" s="133">
        <f t="shared" si="12"/>
        <v>0</v>
      </c>
      <c r="U41" s="308">
        <f t="shared" si="13"/>
        <v>0</v>
      </c>
    </row>
    <row r="42" spans="3:22">
      <c r="C42" s="453" t="s">
        <v>208</v>
      </c>
      <c r="D42" s="249" t="s">
        <v>130</v>
      </c>
      <c r="E42" s="303" t="s">
        <v>71</v>
      </c>
      <c r="F42" s="313"/>
      <c r="G42" s="313"/>
      <c r="H42" s="351"/>
      <c r="I42" s="305">
        <f t="shared" si="9"/>
        <v>0</v>
      </c>
      <c r="J42" s="306">
        <v>12</v>
      </c>
      <c r="K42" s="306"/>
      <c r="L42" s="132">
        <f t="shared" si="15"/>
        <v>0</v>
      </c>
      <c r="M42" s="362"/>
      <c r="N42" s="132">
        <f t="shared" si="14"/>
        <v>0</v>
      </c>
      <c r="O42" s="362"/>
      <c r="P42" s="132">
        <f t="shared" si="10"/>
        <v>0</v>
      </c>
      <c r="Q42" s="362"/>
      <c r="R42" s="132">
        <f t="shared" si="11"/>
        <v>0</v>
      </c>
      <c r="S42" s="362"/>
      <c r="T42" s="133">
        <f t="shared" si="12"/>
        <v>0</v>
      </c>
      <c r="U42" s="308">
        <f t="shared" si="13"/>
        <v>0</v>
      </c>
    </row>
    <row r="43" spans="3:22" ht="20.25" customHeight="1">
      <c r="C43" s="363" t="s">
        <v>171</v>
      </c>
      <c r="D43" s="257"/>
      <c r="E43" s="257"/>
      <c r="F43" s="357"/>
      <c r="G43" s="357"/>
      <c r="H43" s="262">
        <f>SUM(H33:H42)</f>
        <v>0</v>
      </c>
      <c r="I43" s="357"/>
      <c r="J43" s="357"/>
      <c r="K43" s="364">
        <f>SUM(K33:K42)</f>
        <v>0</v>
      </c>
      <c r="L43" s="258">
        <f>SUM(L33:L42)</f>
        <v>0</v>
      </c>
      <c r="M43" s="364">
        <f t="shared" ref="M43:Q43" si="16">SUM(M33:M42)</f>
        <v>0</v>
      </c>
      <c r="N43" s="258">
        <f t="shared" si="16"/>
        <v>0</v>
      </c>
      <c r="O43" s="364">
        <f t="shared" si="16"/>
        <v>0</v>
      </c>
      <c r="P43" s="258">
        <f t="shared" si="16"/>
        <v>0</v>
      </c>
      <c r="Q43" s="258">
        <f t="shared" si="16"/>
        <v>0</v>
      </c>
      <c r="R43" s="258">
        <f>SUM(R33:R42)</f>
        <v>0</v>
      </c>
      <c r="S43" s="364">
        <f>SUM(S33:S42)</f>
        <v>0</v>
      </c>
      <c r="T43" s="258">
        <f>SUM(T33:T42)</f>
        <v>0</v>
      </c>
      <c r="U43" s="258">
        <f>SUM(U33:U42)</f>
        <v>0</v>
      </c>
      <c r="V43" s="269"/>
    </row>
    <row r="44" spans="3:22">
      <c r="C44" s="312" t="s">
        <v>172</v>
      </c>
      <c r="D44" s="249" t="s">
        <v>130</v>
      </c>
      <c r="E44" s="303" t="s">
        <v>71</v>
      </c>
      <c r="F44" s="313"/>
      <c r="G44" s="313"/>
      <c r="H44" s="351"/>
      <c r="I44" s="305">
        <f>F44-H44</f>
        <v>0</v>
      </c>
      <c r="J44" s="306">
        <v>12</v>
      </c>
      <c r="K44" s="306"/>
      <c r="L44" s="132">
        <f>I44/J44*K44</f>
        <v>0</v>
      </c>
      <c r="M44" s="362"/>
      <c r="N44" s="132">
        <f>I44/J44*M44</f>
        <v>0</v>
      </c>
      <c r="O44" s="362"/>
      <c r="P44" s="132">
        <f>I44/J44*O44</f>
        <v>0</v>
      </c>
      <c r="Q44" s="362"/>
      <c r="R44" s="132">
        <f>I44/J44*Q44</f>
        <v>0</v>
      </c>
      <c r="S44" s="362"/>
      <c r="T44" s="133">
        <f>I44/J44*S44</f>
        <v>0</v>
      </c>
      <c r="U44" s="308">
        <f t="shared" ref="U44:U53" si="17">SUM(L44+N44+P44+R44+T44)</f>
        <v>0</v>
      </c>
    </row>
    <row r="45" spans="3:22">
      <c r="C45" s="312" t="s">
        <v>172</v>
      </c>
      <c r="D45" s="249" t="s">
        <v>130</v>
      </c>
      <c r="E45" s="303" t="s">
        <v>71</v>
      </c>
      <c r="F45" s="313"/>
      <c r="G45" s="313"/>
      <c r="H45" s="351"/>
      <c r="I45" s="305">
        <f t="shared" ref="I45:I53" si="18">F45-H45</f>
        <v>0</v>
      </c>
      <c r="J45" s="306">
        <v>12</v>
      </c>
      <c r="K45" s="306"/>
      <c r="L45" s="132">
        <f>I45/J45*K45</f>
        <v>0</v>
      </c>
      <c r="M45" s="362"/>
      <c r="N45" s="132">
        <f>I45/J45*M45</f>
        <v>0</v>
      </c>
      <c r="O45" s="362"/>
      <c r="P45" s="132">
        <f>I45/J45*O45</f>
        <v>0</v>
      </c>
      <c r="Q45" s="362"/>
      <c r="R45" s="132">
        <f>I45/J45*Q45</f>
        <v>0</v>
      </c>
      <c r="S45" s="362"/>
      <c r="T45" s="133">
        <f>I45/J45*S45</f>
        <v>0</v>
      </c>
      <c r="U45" s="308">
        <f t="shared" si="17"/>
        <v>0</v>
      </c>
    </row>
    <row r="46" spans="3:22">
      <c r="C46" s="312" t="s">
        <v>172</v>
      </c>
      <c r="D46" s="249" t="s">
        <v>130</v>
      </c>
      <c r="E46" s="303" t="s">
        <v>71</v>
      </c>
      <c r="F46" s="313"/>
      <c r="G46" s="313"/>
      <c r="H46" s="351"/>
      <c r="I46" s="305">
        <f t="shared" si="18"/>
        <v>0</v>
      </c>
      <c r="J46" s="306">
        <v>12</v>
      </c>
      <c r="K46" s="306"/>
      <c r="L46" s="132">
        <f>I46/J46*K46</f>
        <v>0</v>
      </c>
      <c r="M46" s="362"/>
      <c r="N46" s="132">
        <f>I46/J46*M46</f>
        <v>0</v>
      </c>
      <c r="O46" s="362"/>
      <c r="P46" s="132">
        <f>I46/J46*O46</f>
        <v>0</v>
      </c>
      <c r="Q46" s="362"/>
      <c r="R46" s="132">
        <f>I46/J46*Q46</f>
        <v>0</v>
      </c>
      <c r="S46" s="362"/>
      <c r="T46" s="133">
        <f>I46/J46*S46</f>
        <v>0</v>
      </c>
      <c r="U46" s="308">
        <f t="shared" si="17"/>
        <v>0</v>
      </c>
    </row>
    <row r="47" spans="3:22">
      <c r="C47" s="312" t="s">
        <v>172</v>
      </c>
      <c r="D47" s="249" t="s">
        <v>130</v>
      </c>
      <c r="E47" s="303" t="s">
        <v>71</v>
      </c>
      <c r="F47" s="313"/>
      <c r="G47" s="313"/>
      <c r="H47" s="351"/>
      <c r="I47" s="305">
        <f t="shared" si="18"/>
        <v>0</v>
      </c>
      <c r="J47" s="306">
        <v>12</v>
      </c>
      <c r="K47" s="306"/>
      <c r="L47" s="132">
        <f>I47/J47*K47</f>
        <v>0</v>
      </c>
      <c r="M47" s="362"/>
      <c r="N47" s="132">
        <f>I47/J47*M47</f>
        <v>0</v>
      </c>
      <c r="O47" s="362"/>
      <c r="P47" s="132">
        <f>I47/J47*O47</f>
        <v>0</v>
      </c>
      <c r="Q47" s="362"/>
      <c r="R47" s="132">
        <f>I47/J47*Q47</f>
        <v>0</v>
      </c>
      <c r="S47" s="362"/>
      <c r="T47" s="133">
        <f>I47/J47*S47</f>
        <v>0</v>
      </c>
      <c r="U47" s="308">
        <f t="shared" si="17"/>
        <v>0</v>
      </c>
    </row>
    <row r="48" spans="3:22">
      <c r="C48" s="312" t="s">
        <v>172</v>
      </c>
      <c r="D48" s="249" t="s">
        <v>130</v>
      </c>
      <c r="E48" s="303" t="s">
        <v>71</v>
      </c>
      <c r="F48" s="313"/>
      <c r="G48" s="313"/>
      <c r="H48" s="351"/>
      <c r="I48" s="305">
        <f t="shared" si="18"/>
        <v>0</v>
      </c>
      <c r="J48" s="306">
        <v>12</v>
      </c>
      <c r="K48" s="306"/>
      <c r="L48" s="132">
        <f>I48/J48*K48</f>
        <v>0</v>
      </c>
      <c r="M48" s="362"/>
      <c r="N48" s="132">
        <f>I48/J48*M48</f>
        <v>0</v>
      </c>
      <c r="O48" s="362"/>
      <c r="P48" s="132">
        <f>I48/J48*O48</f>
        <v>0</v>
      </c>
      <c r="Q48" s="362"/>
      <c r="R48" s="132">
        <f>I48/J48*Q48</f>
        <v>0</v>
      </c>
      <c r="S48" s="362"/>
      <c r="T48" s="133">
        <f>I48/J48*S48</f>
        <v>0</v>
      </c>
      <c r="U48" s="308">
        <f t="shared" si="17"/>
        <v>0</v>
      </c>
    </row>
    <row r="49" spans="3:21" ht="20.25" customHeight="1">
      <c r="C49" s="363" t="s">
        <v>173</v>
      </c>
      <c r="D49" s="257"/>
      <c r="E49" s="257"/>
      <c r="F49" s="357"/>
      <c r="G49" s="357"/>
      <c r="H49" s="262"/>
      <c r="I49" s="357"/>
      <c r="J49" s="357"/>
      <c r="K49" s="364">
        <f>SUM(K44:K48)</f>
        <v>0</v>
      </c>
      <c r="L49" s="258">
        <f>SUM(L44:L48)</f>
        <v>0</v>
      </c>
      <c r="M49" s="364">
        <f t="shared" ref="M49:U49" si="19">SUM(M44:M48)</f>
        <v>0</v>
      </c>
      <c r="N49" s="258">
        <f t="shared" si="19"/>
        <v>0</v>
      </c>
      <c r="O49" s="364">
        <f t="shared" si="19"/>
        <v>0</v>
      </c>
      <c r="P49" s="258">
        <f t="shared" si="19"/>
        <v>0</v>
      </c>
      <c r="Q49" s="364">
        <f t="shared" si="19"/>
        <v>0</v>
      </c>
      <c r="R49" s="258">
        <f t="shared" si="19"/>
        <v>0</v>
      </c>
      <c r="S49" s="364">
        <f t="shared" si="19"/>
        <v>0</v>
      </c>
      <c r="T49" s="258">
        <f t="shared" si="19"/>
        <v>0</v>
      </c>
      <c r="U49" s="258">
        <f t="shared" si="19"/>
        <v>0</v>
      </c>
    </row>
    <row r="50" spans="3:21">
      <c r="C50" s="312" t="s">
        <v>174</v>
      </c>
      <c r="D50" s="249" t="s">
        <v>130</v>
      </c>
      <c r="E50" s="303" t="s">
        <v>71</v>
      </c>
      <c r="F50" s="313"/>
      <c r="G50" s="313"/>
      <c r="H50" s="138">
        <f>F50*H$30</f>
        <v>0</v>
      </c>
      <c r="I50" s="305">
        <f t="shared" si="18"/>
        <v>0</v>
      </c>
      <c r="J50" s="306">
        <v>12</v>
      </c>
      <c r="K50" s="306"/>
      <c r="L50" s="132">
        <f>I50/J50*K50</f>
        <v>0</v>
      </c>
      <c r="M50" s="306"/>
      <c r="N50" s="132">
        <f>I50/J50*M50</f>
        <v>0</v>
      </c>
      <c r="O50" s="306"/>
      <c r="P50" s="132">
        <f>I50/J50*O50</f>
        <v>0</v>
      </c>
      <c r="Q50" s="306"/>
      <c r="R50" s="132">
        <f>I50/J50*Q50</f>
        <v>0</v>
      </c>
      <c r="S50" s="306"/>
      <c r="T50" s="133">
        <f>I50/J50*S50</f>
        <v>0</v>
      </c>
      <c r="U50" s="308">
        <f t="shared" si="17"/>
        <v>0</v>
      </c>
    </row>
    <row r="51" spans="3:21">
      <c r="C51" s="312" t="s">
        <v>174</v>
      </c>
      <c r="D51" s="249" t="s">
        <v>130</v>
      </c>
      <c r="E51" s="303" t="s">
        <v>71</v>
      </c>
      <c r="F51" s="313"/>
      <c r="G51" s="313"/>
      <c r="H51" s="138">
        <f>F51*H$30</f>
        <v>0</v>
      </c>
      <c r="I51" s="305">
        <f>F51-H51</f>
        <v>0</v>
      </c>
      <c r="J51" s="306">
        <v>12</v>
      </c>
      <c r="K51" s="306"/>
      <c r="L51" s="132">
        <f>I51/J51*K51</f>
        <v>0</v>
      </c>
      <c r="M51" s="306"/>
      <c r="N51" s="132">
        <f>I51/J51*M51</f>
        <v>0</v>
      </c>
      <c r="O51" s="306"/>
      <c r="P51" s="132">
        <f>I51/J51*O51</f>
        <v>0</v>
      </c>
      <c r="Q51" s="306"/>
      <c r="R51" s="132">
        <f>I51/J51*Q51</f>
        <v>0</v>
      </c>
      <c r="S51" s="306"/>
      <c r="T51" s="133">
        <f>I51/J51*S51</f>
        <v>0</v>
      </c>
      <c r="U51" s="308">
        <f>SUM(L51+N51+P51+R51+T51)</f>
        <v>0</v>
      </c>
    </row>
    <row r="52" spans="3:21">
      <c r="C52" s="312" t="s">
        <v>174</v>
      </c>
      <c r="D52" s="249" t="s">
        <v>130</v>
      </c>
      <c r="E52" s="303" t="s">
        <v>71</v>
      </c>
      <c r="F52" s="313"/>
      <c r="G52" s="313"/>
      <c r="H52" s="138">
        <f>F52*H$30</f>
        <v>0</v>
      </c>
      <c r="I52" s="305">
        <f t="shared" si="18"/>
        <v>0</v>
      </c>
      <c r="J52" s="306">
        <v>12</v>
      </c>
      <c r="K52" s="306"/>
      <c r="L52" s="132">
        <f>I52/J52*K52</f>
        <v>0</v>
      </c>
      <c r="M52" s="306"/>
      <c r="N52" s="132">
        <f>I52/J52*M52</f>
        <v>0</v>
      </c>
      <c r="O52" s="306"/>
      <c r="P52" s="132">
        <f>I52/J52*O52</f>
        <v>0</v>
      </c>
      <c r="Q52" s="306"/>
      <c r="R52" s="132">
        <f>I52/J52*Q52</f>
        <v>0</v>
      </c>
      <c r="S52" s="306"/>
      <c r="T52" s="133">
        <f>I52/J52*S52</f>
        <v>0</v>
      </c>
      <c r="U52" s="308">
        <f t="shared" si="17"/>
        <v>0</v>
      </c>
    </row>
    <row r="53" spans="3:21">
      <c r="C53" s="312" t="s">
        <v>174</v>
      </c>
      <c r="D53" s="249" t="s">
        <v>130</v>
      </c>
      <c r="E53" s="303" t="s">
        <v>71</v>
      </c>
      <c r="F53" s="313"/>
      <c r="G53" s="313"/>
      <c r="H53" s="138">
        <f>F53*H$30</f>
        <v>0</v>
      </c>
      <c r="I53" s="305">
        <f t="shared" si="18"/>
        <v>0</v>
      </c>
      <c r="J53" s="306">
        <v>12</v>
      </c>
      <c r="K53" s="306"/>
      <c r="L53" s="132">
        <f>I53/J53*K53</f>
        <v>0</v>
      </c>
      <c r="M53" s="306"/>
      <c r="N53" s="132">
        <f>I53/J53*M53</f>
        <v>0</v>
      </c>
      <c r="O53" s="306"/>
      <c r="P53" s="132">
        <f>I53/J53*O53</f>
        <v>0</v>
      </c>
      <c r="Q53" s="306"/>
      <c r="R53" s="132">
        <f>I53/J53*Q53</f>
        <v>0</v>
      </c>
      <c r="S53" s="306"/>
      <c r="T53" s="133">
        <f>I53/J53*S53</f>
        <v>0</v>
      </c>
      <c r="U53" s="308">
        <f t="shared" si="17"/>
        <v>0</v>
      </c>
    </row>
    <row r="54" spans="3:21" ht="22.5" customHeight="1">
      <c r="C54" s="363" t="s">
        <v>175</v>
      </c>
      <c r="D54" s="257"/>
      <c r="E54" s="257"/>
      <c r="F54" s="357"/>
      <c r="G54" s="357"/>
      <c r="H54" s="262">
        <f>SUM(H50:H53)</f>
        <v>0</v>
      </c>
      <c r="I54" s="357"/>
      <c r="J54" s="357"/>
      <c r="K54" s="364">
        <f>SUM(K50:K53)</f>
        <v>0</v>
      </c>
      <c r="L54" s="258">
        <f>SUM(L50:L53)</f>
        <v>0</v>
      </c>
      <c r="M54" s="364">
        <f t="shared" ref="M54:U54" si="20">SUM(M50:M53)</f>
        <v>0</v>
      </c>
      <c r="N54" s="258">
        <f t="shared" si="20"/>
        <v>0</v>
      </c>
      <c r="O54" s="364">
        <f t="shared" si="20"/>
        <v>0</v>
      </c>
      <c r="P54" s="258">
        <f t="shared" si="20"/>
        <v>0</v>
      </c>
      <c r="Q54" s="364">
        <f t="shared" si="20"/>
        <v>0</v>
      </c>
      <c r="R54" s="258">
        <f t="shared" si="20"/>
        <v>0</v>
      </c>
      <c r="S54" s="364">
        <f t="shared" si="20"/>
        <v>0</v>
      </c>
      <c r="T54" s="258">
        <f t="shared" si="20"/>
        <v>0</v>
      </c>
      <c r="U54" s="258">
        <f t="shared" si="20"/>
        <v>0</v>
      </c>
    </row>
    <row r="55" spans="3:21">
      <c r="C55" s="312" t="s">
        <v>176</v>
      </c>
      <c r="D55" s="249" t="s">
        <v>130</v>
      </c>
      <c r="E55" s="303" t="s">
        <v>71</v>
      </c>
      <c r="F55" s="313"/>
      <c r="G55" s="313"/>
      <c r="H55" s="138">
        <f>F55*H30</f>
        <v>0</v>
      </c>
      <c r="I55" s="305">
        <f>F55-H55</f>
        <v>0</v>
      </c>
      <c r="J55" s="306">
        <v>12</v>
      </c>
      <c r="K55" s="306"/>
      <c r="L55" s="132">
        <f>I55/J55*K55</f>
        <v>0</v>
      </c>
      <c r="M55" s="362"/>
      <c r="N55" s="132">
        <f>I55/J55*M55</f>
        <v>0</v>
      </c>
      <c r="O55" s="362"/>
      <c r="P55" s="132">
        <f>I55/J55*O55</f>
        <v>0</v>
      </c>
      <c r="Q55" s="362"/>
      <c r="R55" s="132">
        <f>I55/J55*Q55</f>
        <v>0</v>
      </c>
      <c r="S55" s="362"/>
      <c r="T55" s="133">
        <f>I55/J55*S55</f>
        <v>0</v>
      </c>
      <c r="U55" s="308">
        <f>SUM(L55+N55+P55+R55+T55)</f>
        <v>0</v>
      </c>
    </row>
    <row r="56" spans="3:21">
      <c r="C56" s="312" t="s">
        <v>176</v>
      </c>
      <c r="D56" s="249" t="s">
        <v>130</v>
      </c>
      <c r="E56" s="303" t="s">
        <v>71</v>
      </c>
      <c r="F56" s="313"/>
      <c r="G56" s="313"/>
      <c r="H56" s="138">
        <f>F56*H30</f>
        <v>0</v>
      </c>
      <c r="I56" s="305">
        <f>F56-H56</f>
        <v>0</v>
      </c>
      <c r="J56" s="306">
        <v>12</v>
      </c>
      <c r="K56" s="306"/>
      <c r="L56" s="132">
        <f>I56/J56*K56</f>
        <v>0</v>
      </c>
      <c r="M56" s="362">
        <v>0</v>
      </c>
      <c r="N56" s="132">
        <f>I56/J56*M56</f>
        <v>0</v>
      </c>
      <c r="O56" s="362"/>
      <c r="P56" s="132">
        <f>I56/J56*O56</f>
        <v>0</v>
      </c>
      <c r="Q56" s="362"/>
      <c r="R56" s="132">
        <f>I56/J56*Q56</f>
        <v>0</v>
      </c>
      <c r="S56" s="362"/>
      <c r="T56" s="133">
        <f>I56/J56*S56</f>
        <v>0</v>
      </c>
      <c r="U56" s="308">
        <f>SUM(L56+N56+P56+R56+T56)</f>
        <v>0</v>
      </c>
    </row>
    <row r="57" spans="3:21" ht="22.5" customHeight="1">
      <c r="C57" s="363" t="s">
        <v>171</v>
      </c>
      <c r="D57" s="257"/>
      <c r="E57" s="257"/>
      <c r="F57" s="357"/>
      <c r="G57" s="357"/>
      <c r="H57" s="262">
        <f>SUM(H55:H56)</f>
        <v>0</v>
      </c>
      <c r="I57" s="357"/>
      <c r="J57" s="357"/>
      <c r="K57" s="364">
        <f t="shared" ref="K57:U57" si="21">SUM(K55:K56)</f>
        <v>0</v>
      </c>
      <c r="L57" s="258">
        <f t="shared" si="21"/>
        <v>0</v>
      </c>
      <c r="M57" s="364">
        <f t="shared" si="21"/>
        <v>0</v>
      </c>
      <c r="N57" s="258">
        <f t="shared" si="21"/>
        <v>0</v>
      </c>
      <c r="O57" s="364">
        <f t="shared" si="21"/>
        <v>0</v>
      </c>
      <c r="P57" s="258">
        <f t="shared" si="21"/>
        <v>0</v>
      </c>
      <c r="Q57" s="364">
        <f t="shared" si="21"/>
        <v>0</v>
      </c>
      <c r="R57" s="258">
        <f t="shared" si="21"/>
        <v>0</v>
      </c>
      <c r="S57" s="364">
        <f t="shared" si="21"/>
        <v>0</v>
      </c>
      <c r="T57" s="258">
        <f t="shared" si="21"/>
        <v>0</v>
      </c>
      <c r="U57" s="258">
        <f t="shared" si="21"/>
        <v>0</v>
      </c>
    </row>
    <row r="58" spans="3:21" ht="7.5" customHeight="1" thickBot="1">
      <c r="C58" s="365"/>
      <c r="D58" s="366"/>
      <c r="E58" s="366"/>
      <c r="F58" s="367"/>
      <c r="G58" s="367"/>
      <c r="H58" s="368"/>
      <c r="I58" s="367"/>
      <c r="J58" s="369"/>
      <c r="K58" s="370"/>
      <c r="L58" s="371"/>
      <c r="M58" s="370"/>
      <c r="N58" s="371"/>
      <c r="O58" s="369"/>
      <c r="P58" s="371"/>
      <c r="Q58" s="369"/>
      <c r="R58" s="371"/>
      <c r="S58" s="369"/>
      <c r="T58" s="372"/>
      <c r="U58" s="373"/>
    </row>
    <row r="59" spans="3:21" ht="23.25" customHeight="1" thickBot="1">
      <c r="C59" s="374" t="s">
        <v>177</v>
      </c>
      <c r="D59" s="134"/>
      <c r="E59" s="134"/>
      <c r="F59" s="331"/>
      <c r="G59" s="331"/>
      <c r="H59" s="331"/>
      <c r="I59" s="331"/>
      <c r="J59" s="332"/>
      <c r="K59" s="375">
        <f>K31+K43+K49+K54+K57</f>
        <v>0</v>
      </c>
      <c r="L59" s="335"/>
      <c r="M59" s="375">
        <f>M31+M43+M49+M54+M57</f>
        <v>0</v>
      </c>
      <c r="N59" s="335"/>
      <c r="O59" s="375">
        <f>O31+O43+O49+O54+O57</f>
        <v>0</v>
      </c>
      <c r="P59" s="335"/>
      <c r="Q59" s="375">
        <f>Q31+Q43+Q49+Q54+Q57</f>
        <v>0</v>
      </c>
      <c r="R59" s="335"/>
      <c r="S59" s="375">
        <f>S31+S43+S49+S54+S57</f>
        <v>0</v>
      </c>
      <c r="T59" s="335"/>
      <c r="U59" s="336">
        <f>U31+U43+U49+U54+U57</f>
        <v>0</v>
      </c>
    </row>
    <row r="60" spans="3:21" ht="12.75" customHeight="1" thickBot="1">
      <c r="C60" s="376"/>
      <c r="D60" s="377"/>
      <c r="E60" s="377"/>
      <c r="F60" s="378"/>
      <c r="G60" s="378"/>
      <c r="H60" s="378"/>
      <c r="I60" s="378"/>
      <c r="J60" s="378"/>
      <c r="K60" s="379"/>
      <c r="L60" s="379"/>
      <c r="M60" s="379"/>
      <c r="N60" s="379"/>
      <c r="O60" s="379"/>
      <c r="P60" s="379"/>
      <c r="Q60" s="379"/>
      <c r="R60" s="379"/>
      <c r="S60" s="379"/>
      <c r="T60" s="379"/>
      <c r="U60" s="379"/>
    </row>
    <row r="61" spans="3:21" ht="23.25" customHeight="1" thickBot="1">
      <c r="C61" s="376"/>
      <c r="D61" s="377"/>
      <c r="E61" s="377"/>
      <c r="F61" s="378"/>
      <c r="G61" s="378"/>
      <c r="H61" s="378"/>
      <c r="I61" s="378"/>
      <c r="J61" s="378"/>
      <c r="K61" s="672"/>
      <c r="L61" s="673"/>
      <c r="M61" s="379"/>
      <c r="N61" s="379"/>
      <c r="O61" s="379"/>
      <c r="P61" s="674" t="s">
        <v>178</v>
      </c>
      <c r="Q61" s="675"/>
      <c r="R61" s="675"/>
      <c r="S61" s="675"/>
      <c r="T61" s="675"/>
      <c r="U61" s="380">
        <f>U10+U22+U31+U43+U49+U54+U57</f>
        <v>0</v>
      </c>
    </row>
    <row r="62" spans="3:21" ht="12.75" customHeight="1" thickBot="1">
      <c r="C62" s="376"/>
      <c r="D62" s="377"/>
      <c r="E62" s="377"/>
      <c r="F62" s="378"/>
      <c r="G62" s="378"/>
      <c r="H62" s="378"/>
      <c r="I62" s="378"/>
      <c r="J62" s="378"/>
      <c r="K62" s="379"/>
      <c r="L62" s="379"/>
      <c r="M62" s="379"/>
      <c r="N62" s="379"/>
      <c r="O62" s="379"/>
      <c r="P62" s="379"/>
      <c r="Q62" s="379"/>
      <c r="R62" s="379"/>
      <c r="S62" s="379"/>
      <c r="T62" s="379"/>
      <c r="U62" s="379"/>
    </row>
    <row r="63" spans="3:21" ht="30.75" customHeight="1" thickBot="1">
      <c r="C63" s="376"/>
      <c r="D63" s="377"/>
      <c r="E63" s="377"/>
      <c r="F63" s="378"/>
      <c r="G63" s="378"/>
      <c r="H63" s="378"/>
      <c r="I63" s="378"/>
      <c r="J63" s="381" t="s">
        <v>198</v>
      </c>
      <c r="K63" s="382">
        <f>K24+K59</f>
        <v>0</v>
      </c>
      <c r="L63" s="383"/>
      <c r="M63" s="382">
        <f>M24+M59</f>
        <v>0</v>
      </c>
      <c r="N63" s="383"/>
      <c r="O63" s="382">
        <f>O24+O59</f>
        <v>0</v>
      </c>
      <c r="P63" s="383"/>
      <c r="Q63" s="382">
        <f>Q24+Q59</f>
        <v>0</v>
      </c>
      <c r="R63" s="383"/>
      <c r="S63" s="382">
        <f>S24+S59</f>
        <v>0</v>
      </c>
      <c r="T63" s="384"/>
      <c r="U63" s="385">
        <f>SUM(K63+M63+O63+Q63+S63)</f>
        <v>0</v>
      </c>
    </row>
    <row r="64" spans="3:21" ht="19.5" customHeight="1" thickBot="1">
      <c r="C64" s="376"/>
      <c r="D64" s="377"/>
      <c r="E64" s="377"/>
      <c r="F64" s="378"/>
      <c r="G64" s="378"/>
      <c r="H64" s="378"/>
      <c r="I64" s="378"/>
      <c r="J64" s="378"/>
      <c r="K64" s="379"/>
      <c r="L64" s="379"/>
      <c r="M64" s="379"/>
      <c r="N64" s="379"/>
      <c r="O64" s="379"/>
      <c r="P64" s="379"/>
      <c r="Q64" s="379"/>
      <c r="R64" s="379"/>
      <c r="S64" s="379"/>
      <c r="T64" s="379"/>
      <c r="U64" s="379"/>
    </row>
    <row r="65" spans="3:21" ht="22.5" customHeight="1" thickBot="1">
      <c r="C65" s="376"/>
      <c r="D65" s="377"/>
      <c r="E65" s="377"/>
      <c r="F65" s="378"/>
      <c r="G65" s="378"/>
      <c r="H65" s="378"/>
      <c r="I65" s="378"/>
      <c r="J65" s="378"/>
      <c r="K65" s="379"/>
      <c r="L65" s="379"/>
      <c r="M65" s="379"/>
      <c r="N65" s="379"/>
      <c r="O65" s="379"/>
      <c r="P65" s="379"/>
      <c r="Q65" s="379"/>
      <c r="R65" s="676" t="s">
        <v>197</v>
      </c>
      <c r="S65" s="677"/>
      <c r="T65" s="678"/>
      <c r="U65" s="386" t="e">
        <f>U61/U63</f>
        <v>#DIV/0!</v>
      </c>
    </row>
    <row r="66" spans="3:21" ht="12.75" customHeight="1">
      <c r="C66" s="376"/>
      <c r="D66" s="377"/>
      <c r="E66" s="377"/>
      <c r="F66" s="378"/>
      <c r="G66" s="378"/>
      <c r="H66" s="378"/>
      <c r="I66" s="378"/>
      <c r="J66" s="378"/>
      <c r="K66" s="379"/>
      <c r="L66" s="379"/>
      <c r="M66" s="379"/>
      <c r="N66" s="379"/>
      <c r="O66" s="379"/>
      <c r="P66" s="379"/>
      <c r="Q66" s="379"/>
      <c r="R66" s="379"/>
      <c r="S66" s="379"/>
      <c r="T66" s="379"/>
      <c r="U66" s="379"/>
    </row>
    <row r="67" spans="3:21">
      <c r="F67" s="387"/>
      <c r="G67" s="387"/>
      <c r="H67" s="282"/>
      <c r="I67" s="282"/>
      <c r="J67" s="378"/>
      <c r="K67" s="379"/>
      <c r="L67" s="379"/>
      <c r="M67" s="379"/>
      <c r="N67" s="379"/>
      <c r="O67" s="379"/>
      <c r="P67" s="379"/>
      <c r="Q67" s="379"/>
      <c r="R67" s="379"/>
      <c r="S67" s="379"/>
      <c r="T67" s="379"/>
      <c r="U67" s="379"/>
    </row>
    <row r="68" spans="3:21" ht="19.5" customHeight="1">
      <c r="F68" s="388"/>
      <c r="G68" s="388"/>
      <c r="H68" s="389"/>
      <c r="I68" s="390"/>
    </row>
    <row r="69" spans="3:21" ht="13.5" customHeight="1">
      <c r="F69" s="391"/>
      <c r="G69" s="391"/>
      <c r="H69" s="391"/>
      <c r="I69" s="282"/>
    </row>
    <row r="70" spans="3:21" ht="42" customHeight="1">
      <c r="C70" s="392" t="s">
        <v>179</v>
      </c>
      <c r="D70" s="393" t="s">
        <v>180</v>
      </c>
      <c r="E70" s="393" t="s">
        <v>181</v>
      </c>
      <c r="F70" s="394" t="s">
        <v>182</v>
      </c>
      <c r="G70" s="395" t="s">
        <v>55</v>
      </c>
      <c r="H70" s="396" t="s">
        <v>183</v>
      </c>
      <c r="I70" s="397" t="s">
        <v>184</v>
      </c>
      <c r="J70" s="398"/>
      <c r="K70" s="282"/>
      <c r="P70" s="283"/>
      <c r="Q70" s="283"/>
      <c r="R70" s="399"/>
      <c r="S70" s="400"/>
      <c r="T70" s="269"/>
    </row>
    <row r="71" spans="3:21" ht="28.5" customHeight="1">
      <c r="C71" s="401" t="s">
        <v>167</v>
      </c>
      <c r="D71" s="402"/>
      <c r="F71" s="403"/>
      <c r="G71" s="404">
        <v>6.2E-2</v>
      </c>
      <c r="H71" s="119"/>
      <c r="I71" s="402"/>
      <c r="J71" s="405"/>
      <c r="K71" s="405"/>
      <c r="P71" s="283"/>
      <c r="Q71" s="283"/>
      <c r="R71" s="399"/>
      <c r="S71" s="400"/>
      <c r="T71" s="269"/>
    </row>
    <row r="72" spans="3:21" ht="17.25" customHeight="1">
      <c r="C72" s="406" t="str">
        <f>C33</f>
        <v xml:space="preserve">Post doc ( RTD A) </v>
      </c>
      <c r="D72" s="407">
        <f>F33</f>
        <v>0</v>
      </c>
      <c r="E72" s="408">
        <f>G33</f>
        <v>0</v>
      </c>
      <c r="F72" s="409">
        <f>D72/12*E72</f>
        <v>0</v>
      </c>
      <c r="G72" s="410">
        <f>F72*$G$71</f>
        <v>0</v>
      </c>
      <c r="H72" s="411">
        <f>U33</f>
        <v>0</v>
      </c>
      <c r="I72" s="412">
        <f>F72-G72-H72</f>
        <v>0</v>
      </c>
      <c r="J72" s="413"/>
      <c r="K72" s="387"/>
      <c r="P72" s="283"/>
      <c r="Q72" s="283"/>
      <c r="R72" s="399"/>
      <c r="S72" s="400"/>
      <c r="T72" s="269"/>
    </row>
    <row r="73" spans="3:21" ht="14.25" customHeight="1">
      <c r="C73" s="406" t="str">
        <f>C42</f>
        <v>Post doc ( ASSEGNISTA DI RICERCA)</v>
      </c>
      <c r="D73" s="407">
        <f>F42</f>
        <v>0</v>
      </c>
      <c r="E73" s="407">
        <f>G42</f>
        <v>0</v>
      </c>
      <c r="F73" s="409">
        <f t="shared" ref="F73:F84" si="22">D73/12*E73</f>
        <v>0</v>
      </c>
      <c r="G73" s="410">
        <f t="shared" ref="G73:G84" si="23">F73*$G$71</f>
        <v>0</v>
      </c>
      <c r="H73" s="411">
        <f>U42</f>
        <v>0</v>
      </c>
      <c r="I73" s="412">
        <f t="shared" ref="I73:I84" si="24">F73-G73-H73</f>
        <v>0</v>
      </c>
      <c r="J73" s="413"/>
      <c r="K73" s="387"/>
      <c r="P73" s="283"/>
      <c r="Q73" s="283"/>
      <c r="R73" s="399"/>
      <c r="S73" s="400"/>
      <c r="T73" s="269"/>
    </row>
    <row r="74" spans="3:21" ht="14.25" customHeight="1">
      <c r="C74" s="406" t="str">
        <f>C44</f>
        <v>PhD student</v>
      </c>
      <c r="D74" s="407">
        <f t="shared" ref="D74:E78" si="25">F44</f>
        <v>0</v>
      </c>
      <c r="E74" s="407">
        <f t="shared" si="25"/>
        <v>0</v>
      </c>
      <c r="F74" s="409">
        <f t="shared" si="22"/>
        <v>0</v>
      </c>
      <c r="G74" s="431"/>
      <c r="H74" s="411">
        <f>U44</f>
        <v>0</v>
      </c>
      <c r="I74" s="412">
        <f t="shared" si="24"/>
        <v>0</v>
      </c>
      <c r="J74" s="413"/>
      <c r="K74" s="387"/>
      <c r="P74" s="283"/>
      <c r="Q74" s="283"/>
      <c r="R74" s="399"/>
      <c r="S74" s="400"/>
      <c r="T74" s="269"/>
    </row>
    <row r="75" spans="3:21" ht="14.25" customHeight="1">
      <c r="C75" s="406" t="str">
        <f>C45</f>
        <v>PhD student</v>
      </c>
      <c r="D75" s="407">
        <f t="shared" si="25"/>
        <v>0</v>
      </c>
      <c r="E75" s="407">
        <f t="shared" si="25"/>
        <v>0</v>
      </c>
      <c r="F75" s="409">
        <f t="shared" si="22"/>
        <v>0</v>
      </c>
      <c r="G75" s="431"/>
      <c r="H75" s="411">
        <f>U45</f>
        <v>0</v>
      </c>
      <c r="I75" s="412">
        <f t="shared" si="24"/>
        <v>0</v>
      </c>
      <c r="J75" s="413"/>
      <c r="K75" s="387"/>
      <c r="P75" s="283"/>
      <c r="Q75" s="283"/>
      <c r="R75" s="399"/>
      <c r="S75" s="400"/>
      <c r="T75" s="269"/>
    </row>
    <row r="76" spans="3:21" ht="14.25" customHeight="1">
      <c r="C76" s="406" t="str">
        <f>C46</f>
        <v>PhD student</v>
      </c>
      <c r="D76" s="407">
        <f t="shared" si="25"/>
        <v>0</v>
      </c>
      <c r="E76" s="407">
        <f t="shared" si="25"/>
        <v>0</v>
      </c>
      <c r="F76" s="409">
        <f t="shared" si="22"/>
        <v>0</v>
      </c>
      <c r="G76" s="431"/>
      <c r="H76" s="411">
        <f>U46</f>
        <v>0</v>
      </c>
      <c r="I76" s="412">
        <f t="shared" si="24"/>
        <v>0</v>
      </c>
      <c r="J76" s="413"/>
      <c r="K76" s="387"/>
      <c r="P76" s="283"/>
      <c r="Q76" s="283"/>
      <c r="R76" s="399"/>
      <c r="S76" s="400"/>
      <c r="T76" s="269"/>
    </row>
    <row r="77" spans="3:21" ht="14.25" customHeight="1">
      <c r="C77" s="406" t="str">
        <f>C47</f>
        <v>PhD student</v>
      </c>
      <c r="D77" s="407">
        <f t="shared" si="25"/>
        <v>0</v>
      </c>
      <c r="E77" s="407">
        <f t="shared" si="25"/>
        <v>0</v>
      </c>
      <c r="F77" s="409">
        <f t="shared" si="22"/>
        <v>0</v>
      </c>
      <c r="G77" s="431"/>
      <c r="H77" s="411">
        <f>U47</f>
        <v>0</v>
      </c>
      <c r="I77" s="412">
        <f t="shared" si="24"/>
        <v>0</v>
      </c>
      <c r="J77" s="413"/>
      <c r="K77" s="387"/>
      <c r="P77" s="283"/>
      <c r="Q77" s="283"/>
      <c r="R77" s="399"/>
      <c r="S77" s="400"/>
      <c r="T77" s="269"/>
    </row>
    <row r="78" spans="3:21" ht="14.25" customHeight="1">
      <c r="C78" s="406" t="str">
        <f>C48</f>
        <v>PhD student</v>
      </c>
      <c r="D78" s="407">
        <f t="shared" si="25"/>
        <v>0</v>
      </c>
      <c r="E78" s="407">
        <f t="shared" si="25"/>
        <v>0</v>
      </c>
      <c r="F78" s="409">
        <f t="shared" si="22"/>
        <v>0</v>
      </c>
      <c r="G78" s="431"/>
      <c r="H78" s="411">
        <f>U48</f>
        <v>0</v>
      </c>
      <c r="I78" s="412">
        <f t="shared" si="24"/>
        <v>0</v>
      </c>
      <c r="J78" s="413"/>
      <c r="K78" s="387"/>
      <c r="P78" s="283"/>
      <c r="Q78" s="283"/>
      <c r="R78" s="399"/>
      <c r="S78" s="400"/>
      <c r="T78" s="269"/>
    </row>
    <row r="79" spans="3:21" ht="17.25" customHeight="1">
      <c r="C79" s="406" t="str">
        <f>C50</f>
        <v xml:space="preserve">Technical staff </v>
      </c>
      <c r="D79" s="407">
        <f t="shared" ref="D79:E82" si="26">F50</f>
        <v>0</v>
      </c>
      <c r="E79" s="407">
        <f t="shared" si="26"/>
        <v>0</v>
      </c>
      <c r="F79" s="409">
        <f t="shared" si="22"/>
        <v>0</v>
      </c>
      <c r="G79" s="410">
        <f t="shared" si="23"/>
        <v>0</v>
      </c>
      <c r="H79" s="411">
        <f>U50</f>
        <v>0</v>
      </c>
      <c r="I79" s="412">
        <f t="shared" si="24"/>
        <v>0</v>
      </c>
      <c r="J79" s="413"/>
      <c r="K79" s="387"/>
      <c r="P79" s="282"/>
      <c r="Q79" s="387"/>
    </row>
    <row r="80" spans="3:21">
      <c r="C80" s="406" t="str">
        <f>C51</f>
        <v xml:space="preserve">Technical staff </v>
      </c>
      <c r="D80" s="407">
        <f t="shared" si="26"/>
        <v>0</v>
      </c>
      <c r="E80" s="407">
        <f t="shared" si="26"/>
        <v>0</v>
      </c>
      <c r="F80" s="409">
        <f t="shared" si="22"/>
        <v>0</v>
      </c>
      <c r="G80" s="410">
        <f t="shared" si="23"/>
        <v>0</v>
      </c>
      <c r="H80" s="411">
        <f>U51</f>
        <v>0</v>
      </c>
      <c r="I80" s="412">
        <f t="shared" si="24"/>
        <v>0</v>
      </c>
      <c r="J80" s="413"/>
      <c r="K80" s="387"/>
      <c r="P80" s="282"/>
      <c r="Q80" s="387"/>
    </row>
    <row r="81" spans="3:17">
      <c r="C81" s="406" t="str">
        <f>C52</f>
        <v xml:space="preserve">Technical staff </v>
      </c>
      <c r="D81" s="407">
        <f t="shared" si="26"/>
        <v>0</v>
      </c>
      <c r="E81" s="407">
        <f t="shared" si="26"/>
        <v>0</v>
      </c>
      <c r="F81" s="409">
        <f t="shared" si="22"/>
        <v>0</v>
      </c>
      <c r="G81" s="410">
        <f t="shared" si="23"/>
        <v>0</v>
      </c>
      <c r="H81" s="411">
        <f>U52</f>
        <v>0</v>
      </c>
      <c r="I81" s="412">
        <f t="shared" si="24"/>
        <v>0</v>
      </c>
      <c r="J81" s="413"/>
      <c r="K81" s="387"/>
      <c r="P81" s="282"/>
      <c r="Q81" s="387"/>
    </row>
    <row r="82" spans="3:17">
      <c r="C82" s="406" t="str">
        <f>C53</f>
        <v xml:space="preserve">Technical staff </v>
      </c>
      <c r="D82" s="407">
        <f t="shared" si="26"/>
        <v>0</v>
      </c>
      <c r="E82" s="407">
        <f t="shared" si="26"/>
        <v>0</v>
      </c>
      <c r="F82" s="409">
        <f t="shared" si="22"/>
        <v>0</v>
      </c>
      <c r="G82" s="410">
        <f t="shared" si="23"/>
        <v>0</v>
      </c>
      <c r="H82" s="411">
        <f>U53</f>
        <v>0</v>
      </c>
      <c r="I82" s="412">
        <f t="shared" si="24"/>
        <v>0</v>
      </c>
      <c r="J82" s="413"/>
      <c r="K82" s="387"/>
      <c r="P82" s="282"/>
      <c r="Q82" s="387"/>
    </row>
    <row r="83" spans="3:17">
      <c r="C83" s="406" t="str">
        <f>C55</f>
        <v>Other personnel ( specify…)</v>
      </c>
      <c r="D83" s="414">
        <f>F55</f>
        <v>0</v>
      </c>
      <c r="E83" s="407">
        <f>G55</f>
        <v>0</v>
      </c>
      <c r="F83" s="409">
        <f t="shared" si="22"/>
        <v>0</v>
      </c>
      <c r="G83" s="410">
        <f t="shared" si="23"/>
        <v>0</v>
      </c>
      <c r="H83" s="411">
        <f>U55</f>
        <v>0</v>
      </c>
      <c r="I83" s="412">
        <f t="shared" si="24"/>
        <v>0</v>
      </c>
      <c r="J83" s="413"/>
      <c r="K83" s="387"/>
      <c r="P83" s="282"/>
      <c r="Q83" s="387"/>
    </row>
    <row r="84" spans="3:17" ht="13.5" thickBot="1">
      <c r="C84" s="406" t="str">
        <f>C56</f>
        <v>Other personnel ( specify…)</v>
      </c>
      <c r="D84" s="415">
        <f>F56</f>
        <v>0</v>
      </c>
      <c r="E84" s="407">
        <f>G56</f>
        <v>0</v>
      </c>
      <c r="F84" s="409">
        <f t="shared" si="22"/>
        <v>0</v>
      </c>
      <c r="G84" s="410">
        <f t="shared" si="23"/>
        <v>0</v>
      </c>
      <c r="H84" s="411">
        <f>U56</f>
        <v>0</v>
      </c>
      <c r="I84" s="412">
        <f t="shared" si="24"/>
        <v>0</v>
      </c>
      <c r="J84" s="413"/>
      <c r="K84" s="387"/>
      <c r="P84" s="282"/>
      <c r="Q84" s="387"/>
    </row>
    <row r="85" spans="3:17" ht="9" customHeight="1">
      <c r="C85" s="416"/>
      <c r="D85" s="417"/>
      <c r="E85" s="418"/>
      <c r="F85" s="419"/>
      <c r="G85" s="420"/>
      <c r="H85" s="421"/>
      <c r="I85" s="422"/>
      <c r="J85" s="387"/>
      <c r="K85" s="387"/>
      <c r="P85" s="282"/>
      <c r="Q85" s="387"/>
    </row>
    <row r="86" spans="3:17">
      <c r="C86" s="269"/>
      <c r="D86" s="285">
        <f t="shared" ref="D86:I86" si="27">SUM(D72:D85)</f>
        <v>0</v>
      </c>
      <c r="E86" s="285">
        <f t="shared" si="27"/>
        <v>0</v>
      </c>
      <c r="F86" s="285">
        <f t="shared" si="27"/>
        <v>0</v>
      </c>
      <c r="G86" s="424">
        <f t="shared" si="27"/>
        <v>0</v>
      </c>
      <c r="H86" s="285">
        <f t="shared" si="27"/>
        <v>0</v>
      </c>
      <c r="I86" s="424">
        <f t="shared" si="27"/>
        <v>0</v>
      </c>
      <c r="J86" s="423"/>
      <c r="K86" s="387"/>
      <c r="P86" s="388"/>
      <c r="Q86" s="387"/>
    </row>
    <row r="87" spans="3:17">
      <c r="K87" s="282"/>
      <c r="O87" s="282"/>
      <c r="P87" s="282"/>
      <c r="Q87" s="387"/>
    </row>
    <row r="88" spans="3:17">
      <c r="K88" s="282"/>
    </row>
  </sheetData>
  <mergeCells count="9">
    <mergeCell ref="A8:A30"/>
    <mergeCell ref="C26:F26"/>
    <mergeCell ref="K61:L61"/>
    <mergeCell ref="P61:T61"/>
    <mergeCell ref="R65:T65"/>
    <mergeCell ref="C2:U2"/>
    <mergeCell ref="C3:U3"/>
    <mergeCell ref="C4:U4"/>
    <mergeCell ref="C5:F5"/>
  </mergeCells>
  <pageMargins left="0.70866141732283472" right="0.70866141732283472" top="0.74803149606299213" bottom="0.74803149606299213" header="0.31496062992125984" footer="0.31496062992125984"/>
  <pageSetup paperSize="8" scale="62" orientation="landscape" r:id="rId1"/>
  <headerFooter>
    <oddHeader>&amp;L&amp;"Arial,Grassetto"&amp;8&amp;Z&amp;F&amp;R&amp;"Arial,Grassetto"&amp;8&amp;A</oddHeader>
    <oddFooter>&amp;L&amp;D&amp;R&amp;T</oddFooter>
  </headerFooter>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LEGENDA</vt:lpstr>
      <vt:lpstr>H2020 ERC </vt:lpstr>
      <vt:lpstr>PART A - SUBMISSION</vt:lpstr>
      <vt:lpstr>Ammortamento </vt:lpstr>
      <vt:lpstr>Calculation  staff costs</vt:lpstr>
      <vt:lpstr>'Calculation  staff costs'!Area_stampa</vt:lpstr>
      <vt:lpstr>'H2020 ERC '!Area_stampa</vt:lpstr>
    </vt:vector>
  </TitlesOfParts>
  <Company>unimi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ERC</dc:title>
  <dc:creator>Bruno Zampaglione</dc:creator>
  <cp:lastModifiedBy>Giulia Rossignolo</cp:lastModifiedBy>
  <cp:lastPrinted>2016-02-05T09:10:37Z</cp:lastPrinted>
  <dcterms:created xsi:type="dcterms:W3CDTF">2006-02-27T13:33:59Z</dcterms:created>
  <dcterms:modified xsi:type="dcterms:W3CDTF">2020-05-15T08:39:52Z</dcterms:modified>
</cp:coreProperties>
</file>