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LEGENDA" sheetId="1" r:id="rId1"/>
    <sheet name="BUDGET HE" sheetId="2" r:id="rId2"/>
    <sheet name="BUDGET FOR PROPOSAL " sheetId="3" r:id="rId3"/>
    <sheet name="3.1 Purchase costs items" sheetId="4" r:id="rId4"/>
    <sheet name="Calculation  staff costs UNIMI " sheetId="5" r:id="rId5"/>
    <sheet name="Ammortamento UNIMI   " sheetId="6" r:id="rId6"/>
    <sheet name="calcolo dottorandi " sheetId="7" r:id="rId7"/>
  </sheets>
  <definedNames>
    <definedName name="_xlnm.Print_Area" localSheetId="4">'Calculation  staff costs UNIMI '!$A$1:$U$98</definedName>
  </definedNames>
  <calcPr fullCalcOnLoad="1"/>
</workbook>
</file>

<file path=xl/comments5.xml><?xml version="1.0" encoding="utf-8"?>
<comments xmlns="http://schemas.openxmlformats.org/spreadsheetml/2006/main">
  <authors>
    <author>Bruno Zampaglione</author>
    <author>Utente</author>
  </authors>
  <commentList>
    <comment ref="J8" authorId="0">
      <text>
        <r>
          <rPr>
            <sz val="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mesi inseriti sono 12 ma possono essere cambiati a seconda della  durata del contratto.                                                       Per es.   6 mesi per una persona  al  50%  </t>
        </r>
      </text>
    </comment>
    <comment ref="J29" authorId="0">
      <text>
        <r>
          <rPr>
            <sz val="8"/>
            <rFont val="Tahoma"/>
            <family val="2"/>
          </rPr>
          <t xml:space="preserve">i mesi inseriti sono 12 ma possono essere cambiati a seconda della  durata del contratto.                                                                        Per es.   6 mesi per una persona al  50%  </t>
        </r>
        <r>
          <rPr>
            <sz val="7"/>
            <rFont val="Tahoma"/>
            <family val="2"/>
          </rPr>
          <t xml:space="preserve">
</t>
        </r>
      </text>
    </comment>
    <comment ref="F44" authorId="1">
      <text>
        <r>
          <rPr>
            <sz val="9"/>
            <rFont val="Tahoma"/>
            <family val="2"/>
          </rPr>
          <t>costo dottorando imputabile annualmente( vedi sheet " calcolo dottorandi")</t>
        </r>
      </text>
    </comment>
    <comment ref="U63" authorId="1">
      <text>
        <r>
          <rPr>
            <b/>
            <sz val="9"/>
            <rFont val="Tahoma"/>
            <family val="2"/>
          </rPr>
          <t>Attenzione: la somma dei mesi è utile per compilare le tab 3.1 sull'effort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Bruno Zampaglione</author>
  </authors>
  <commentList>
    <comment ref="C7" authorId="0">
      <text>
        <r>
          <rPr>
            <sz val="9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<sst xmlns="http://schemas.openxmlformats.org/spreadsheetml/2006/main" count="380" uniqueCount="259">
  <si>
    <t>Totale voce</t>
  </si>
  <si>
    <t>Irap</t>
  </si>
  <si>
    <t>Ammortamenti (quota NON esponibile)</t>
  </si>
  <si>
    <t>Tot. Periodi</t>
  </si>
  <si>
    <t xml:space="preserve">Reagenti </t>
  </si>
  <si>
    <t>Audit</t>
  </si>
  <si>
    <t>DIRECT COSTS</t>
  </si>
  <si>
    <t>Totale s/voce</t>
  </si>
  <si>
    <t>TOTALE</t>
  </si>
  <si>
    <t>TOTAL ESTIMATED BUDGET</t>
  </si>
  <si>
    <t>project duration  max  5 anni</t>
  </si>
  <si>
    <t>PERSONNEL IN STAFF</t>
  </si>
  <si>
    <t>eligible cost</t>
  </si>
  <si>
    <t>actual</t>
  </si>
  <si>
    <t>compilare  solo i campi in giallo</t>
  </si>
  <si>
    <t>Cost/year</t>
  </si>
  <si>
    <t>IRAP</t>
  </si>
  <si>
    <t>Net  value</t>
  </si>
  <si>
    <t>Effort month        1 °year</t>
  </si>
  <si>
    <t>Effort month        2 °year</t>
  </si>
  <si>
    <t>Effort month        3 °year</t>
  </si>
  <si>
    <t>Effort month        4 °year</t>
  </si>
  <si>
    <t>Effort month        5 °year</t>
  </si>
  <si>
    <t>Total costs</t>
  </si>
  <si>
    <t>Personnel involded</t>
  </si>
  <si>
    <t>Nominativo</t>
  </si>
  <si>
    <t>Ente   società</t>
  </si>
  <si>
    <t>UNIMI</t>
  </si>
  <si>
    <t>Finanziatore</t>
  </si>
  <si>
    <t xml:space="preserve">Responsabile Scientifico </t>
  </si>
  <si>
    <t>cliccare solo sulle caselle evidenziate in giallo</t>
  </si>
  <si>
    <t xml:space="preserve">  Partner  - UNIMI</t>
  </si>
  <si>
    <t>DURATA   MESI PROGETTO :  ____</t>
  </si>
  <si>
    <t xml:space="preserve">Calcolo costi di ammortamento per ATTREZZATURE, STRUMENTAZIONI </t>
  </si>
  <si>
    <t xml:space="preserve">DESCRIZIONE ATTREZZATURE </t>
  </si>
  <si>
    <t>COSTO TOTALE</t>
  </si>
  <si>
    <t xml:space="preserve">MESI DI UTILIZZO NEL PROGETTO   </t>
  </si>
  <si>
    <t>TOTALE AMMORTAMENTO AMMISSIBILE</t>
  </si>
  <si>
    <t>Totale</t>
  </si>
  <si>
    <t xml:space="preserve">N.B.: </t>
  </si>
  <si>
    <t>differenza non ammortazzibile da inpuutare su Overheads o  altri  fondi</t>
  </si>
  <si>
    <t>E   INDIRECT COSTS (Overheads)</t>
  </si>
  <si>
    <t>TOTALE PARZIALE ATTREZZATURE SCIENTIFICHE</t>
  </si>
  <si>
    <t>TOTALE PARZIALE ATTTREZZATURE INFORMATICHE</t>
  </si>
  <si>
    <t>LEGENDA</t>
  </si>
  <si>
    <t>* Il Costo del personale strutturato UNIMI  è consultabile al link:</t>
  </si>
  <si>
    <t>to be enrolled</t>
  </si>
  <si>
    <t xml:space="preserve"> PHD students</t>
  </si>
  <si>
    <t xml:space="preserve">Assunzioni  personale tecnico amministrativo  Art 19 CCNL  </t>
  </si>
  <si>
    <t>Quota  stipendi non rendicontabile</t>
  </si>
  <si>
    <t xml:space="preserve"> UNIMI  (PARTNER) </t>
  </si>
  <si>
    <t>Form cost</t>
  </si>
  <si>
    <t xml:space="preserve">Durata del contratto             </t>
  </si>
  <si>
    <t xml:space="preserve">Duration annual  contract </t>
  </si>
  <si>
    <t>Name</t>
  </si>
  <si>
    <t>Public body/Company</t>
  </si>
  <si>
    <t>Mounths</t>
  </si>
  <si>
    <t>Researcher   (staff member)</t>
  </si>
  <si>
    <t>Technical staff  ( staff member)</t>
  </si>
  <si>
    <t>PhD student  ( Staff member)</t>
  </si>
  <si>
    <t>Other personnel (specify……………………..)</t>
  </si>
  <si>
    <t xml:space="preserve">Total </t>
  </si>
  <si>
    <t>PERSONNEL TO BE ENROLLED</t>
  </si>
  <si>
    <t>dato obbligatorio</t>
  </si>
  <si>
    <t xml:space="preserve">Duration  annual contract </t>
  </si>
  <si>
    <t xml:space="preserve">Researcher   (PI) </t>
  </si>
  <si>
    <t>Total  Other Personnel</t>
  </si>
  <si>
    <t>PhD student</t>
  </si>
  <si>
    <t>Total PhD student</t>
  </si>
  <si>
    <t xml:space="preserve">Technical staff </t>
  </si>
  <si>
    <t>Total  Tecnhical and administrative staff</t>
  </si>
  <si>
    <t>Total Personnel to be enrolled</t>
  </si>
  <si>
    <t>TOTAL PERSONELL COSTS</t>
  </si>
  <si>
    <t>Totale effort</t>
  </si>
  <si>
    <t>Aaverege personnel cost</t>
  </si>
  <si>
    <t>Researcher Fellowship</t>
  </si>
  <si>
    <t>CALCOLO COSTI  NON RENDICONTABILI</t>
  </si>
  <si>
    <t>costi personale annui</t>
  </si>
  <si>
    <t>Durata del contratto             Mesi</t>
  </si>
  <si>
    <t>COSTI TOTALI DA SOSTENERE</t>
  </si>
  <si>
    <t>Costo imputato al progetto</t>
  </si>
  <si>
    <t>Quota stipendi non rendicontata</t>
  </si>
  <si>
    <t>Researcher (PI)  UNIMI</t>
  </si>
  <si>
    <t xml:space="preserve"> Post docs</t>
  </si>
  <si>
    <t>Dottorati Scientifici</t>
  </si>
  <si>
    <t>Quota budget obbligatorio per PhD NON rendicontabile</t>
  </si>
  <si>
    <t>1° Anno</t>
  </si>
  <si>
    <t>2° Anno</t>
  </si>
  <si>
    <t>3° Anno</t>
  </si>
  <si>
    <t>Dottorati Umanistici</t>
  </si>
  <si>
    <t>Post doc  RTD di tipo A</t>
  </si>
  <si>
    <t>Total Post Docs</t>
  </si>
  <si>
    <t>Post docs   ( Staff member)</t>
  </si>
  <si>
    <t>Dottorati scientifici</t>
  </si>
  <si>
    <t>a) borsa di studio</t>
  </si>
  <si>
    <t xml:space="preserve">b) contributo INPS </t>
  </si>
  <si>
    <t>c) altri contributi **</t>
  </si>
  <si>
    <t xml:space="preserve">d) budget di ricerca </t>
  </si>
  <si>
    <t>Totale annuale</t>
  </si>
  <si>
    <t>quota annuale</t>
  </si>
  <si>
    <t>Non rendicontabile</t>
  </si>
  <si>
    <t>1° anno</t>
  </si>
  <si>
    <t>2° anno</t>
  </si>
  <si>
    <t>3° anno</t>
  </si>
  <si>
    <t>Totale  generale</t>
  </si>
  <si>
    <t>Dottorati umanistici</t>
  </si>
  <si>
    <t xml:space="preserve">c) altri contributi ** </t>
  </si>
  <si>
    <t>PI_ Principal Investigator in staff</t>
  </si>
  <si>
    <t>https://work.unimi.it/rlavoro/retribuzioni/2076.htm</t>
  </si>
  <si>
    <t>sotto la voce  "Tabelle stipendiali"</t>
  </si>
  <si>
    <t>Piano finanziario</t>
  </si>
  <si>
    <t xml:space="preserve">Title: </t>
  </si>
  <si>
    <t>Host Institution</t>
  </si>
  <si>
    <t>Principal Investigator</t>
  </si>
  <si>
    <t>Acronym</t>
  </si>
  <si>
    <t>2020/2021</t>
  </si>
  <si>
    <t>2021/2022</t>
  </si>
  <si>
    <t>2022/2023</t>
  </si>
  <si>
    <r>
      <t>Totale generale €  70.544,57</t>
    </r>
  </si>
  <si>
    <r>
      <t>Totale generale                                                                                                               €  68.220,53</t>
    </r>
  </si>
  <si>
    <t>mesi sul progetto</t>
  </si>
  <si>
    <t>Rendicontabile</t>
  </si>
  <si>
    <t>differenza</t>
  </si>
  <si>
    <t>C. Purchase costs</t>
  </si>
  <si>
    <t>Pubblicazioni e disseminazione</t>
  </si>
  <si>
    <t>C1 - TRAVEL</t>
  </si>
  <si>
    <t>C2 - EQUIPMENT</t>
  </si>
  <si>
    <t xml:space="preserve">Total costs </t>
  </si>
  <si>
    <t>Dati aggiornati febbraio 2021</t>
  </si>
  <si>
    <t>SITUAZIONE DI CASSA</t>
  </si>
  <si>
    <t>Contributo richiesto alla UE</t>
  </si>
  <si>
    <t>Totale spese da sostenere e non rendicontare</t>
  </si>
  <si>
    <t xml:space="preserve">COMPILAZIONE OBBLIGATORIA </t>
  </si>
  <si>
    <t>Researcher   (PI)    RTD A</t>
  </si>
  <si>
    <t>EU contribution to eligible costs</t>
  </si>
  <si>
    <t xml:space="preserve">HORIZON EUROPE </t>
  </si>
  <si>
    <t>Dipartimento</t>
  </si>
  <si>
    <t>Project duration (Months)</t>
  </si>
  <si>
    <t>Years</t>
  </si>
  <si>
    <t xml:space="preserve">             -   </t>
  </si>
  <si>
    <t>SME owners and Beneficiary that are natural persons</t>
  </si>
  <si>
    <t>Apparecchiature scientifiche ( quota amm.to 60 mesi)</t>
  </si>
  <si>
    <t>Pc, stampanti (quota amm.to 36 mesi)</t>
  </si>
  <si>
    <t>Costo animali x sperimentazione</t>
  </si>
  <si>
    <t xml:space="preserve">Servizi (spese di iscrizione a convegni, workshop, ecc) </t>
  </si>
  <si>
    <t>Altro: traduzioni di articoli da pubblicare, ecc</t>
  </si>
  <si>
    <t>FLAT RATE (Cancelleria, manutenzioni, gas, elettricità, …)</t>
  </si>
  <si>
    <r>
      <t xml:space="preserve">Spese di  viaggio,vitto e alloggio </t>
    </r>
    <r>
      <rPr>
        <i/>
        <sz val="8"/>
        <color indexed="8"/>
        <rFont val="Calibri"/>
        <family val="2"/>
      </rPr>
      <t xml:space="preserve"> (Only Dissemination)</t>
    </r>
  </si>
  <si>
    <r>
      <t xml:space="preserve">Spese di  viaggio,vitto e alloggio </t>
    </r>
    <r>
      <rPr>
        <i/>
        <sz val="8"/>
        <color indexed="8"/>
        <rFont val="Calibri"/>
        <family val="2"/>
      </rPr>
      <t xml:space="preserve">  (per  meeting di progetto)</t>
    </r>
  </si>
  <si>
    <r>
      <t xml:space="preserve">Spese di  viaggio,vitto e alloggio </t>
    </r>
    <r>
      <rPr>
        <i/>
        <sz val="9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(raccolta dati di progetto ,  rimborso spese relatori intervenuti  in workshop organizzati per presentare i dati del progetto, ecc)</t>
    </r>
  </si>
  <si>
    <t>Effort month      1 °year</t>
  </si>
  <si>
    <t>Total costs    
1 °year</t>
  </si>
  <si>
    <t>Total costs    
2 °year</t>
  </si>
  <si>
    <t>Total costs    
3 °year</t>
  </si>
  <si>
    <t>Total costs   
 4 °year</t>
  </si>
  <si>
    <t>Total costs  
 5 °year</t>
  </si>
  <si>
    <t>Total costs   
 2 °year</t>
  </si>
  <si>
    <t>Total costs    
4 °year</t>
  </si>
  <si>
    <t>Total costs   
5 °year</t>
  </si>
  <si>
    <t xml:space="preserve">D.1  Financial  support to  third parties </t>
  </si>
  <si>
    <t xml:space="preserve">D.3 Transnational access  to research infrastructures </t>
  </si>
  <si>
    <t>D.4 Virtual access to research  infrastructures</t>
  </si>
  <si>
    <t xml:space="preserve">D.5 PCP/PPI procurement  costs </t>
  </si>
  <si>
    <t xml:space="preserve">D.6 Euratom Cofund staff mobility costs </t>
  </si>
  <si>
    <t xml:space="preserve">D.7 ERC additional funding </t>
  </si>
  <si>
    <t xml:space="preserve"> Maximum EU </t>
  </si>
  <si>
    <t xml:space="preserve"> Requested EU </t>
  </si>
  <si>
    <t xml:space="preserve">* </t>
  </si>
  <si>
    <r>
      <t xml:space="preserve">D.8 ERC additional funding  </t>
    </r>
    <r>
      <rPr>
        <i/>
        <sz val="8"/>
        <color indexed="8"/>
        <rFont val="Calibri"/>
        <family val="2"/>
      </rPr>
      <t>(subcontracting, FSTP and internally invoiced goods and services)</t>
    </r>
  </si>
  <si>
    <t>B. SUBCONTRACTING   (no Indirect costs)</t>
  </si>
  <si>
    <t>HORIZON EUROPE</t>
  </si>
  <si>
    <t>ATTENZIONE:  se vengono utilizzate TERZE PARTI (chiamare Ufficio Ricerca)</t>
  </si>
  <si>
    <r>
      <t xml:space="preserve">Procedura:                                                                                              Individuare il profilo del  docente/ricercatore attraverso la classe e lo scatto  e rilevare il costo annuo </t>
    </r>
    <r>
      <rPr>
        <b/>
        <u val="single"/>
        <sz val="10"/>
        <rFont val="Arial"/>
        <family val="2"/>
      </rPr>
      <t>diminuito dal costo IRAP annuale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</t>
    </r>
    <r>
      <rPr>
        <b/>
        <u val="single"/>
        <sz val="16"/>
        <color indexed="60"/>
        <rFont val="Arial"/>
        <family val="2"/>
      </rPr>
      <t>L'IRAP non è un costo eleggibile</t>
    </r>
  </si>
  <si>
    <r>
      <t xml:space="preserve"> Per  la voce "Attrezzature " compilare la sheet "</t>
    </r>
    <r>
      <rPr>
        <b/>
        <u val="single"/>
        <sz val="12"/>
        <rFont val="Berlin Sans FB Demi"/>
        <family val="2"/>
      </rPr>
      <t>Ammortamento UNIMI</t>
    </r>
    <r>
      <rPr>
        <b/>
        <sz val="14"/>
        <rFont val="Bodoni MT Black"/>
        <family val="1"/>
      </rPr>
      <t xml:space="preserve">"  </t>
    </r>
    <r>
      <rPr>
        <b/>
        <sz val="9"/>
        <rFont val="Arial"/>
        <family val="2"/>
      </rPr>
      <t>(compilare solo i campi in giallo)</t>
    </r>
  </si>
  <si>
    <r>
      <t>Seconded Persons</t>
    </r>
    <r>
      <rPr>
        <i/>
        <sz val="8"/>
        <color indexed="60"/>
        <rFont val="Calibri"/>
        <family val="2"/>
      </rPr>
      <t xml:space="preserve"> ( in beneficiary's premises)</t>
    </r>
  </si>
  <si>
    <r>
      <t>Other Researcher</t>
    </r>
    <r>
      <rPr>
        <i/>
        <sz val="8"/>
        <color indexed="60"/>
        <rFont val="Calibri"/>
        <family val="2"/>
      </rPr>
      <t xml:space="preserve"> ( specify…………...)  </t>
    </r>
  </si>
  <si>
    <r>
      <rPr>
        <b/>
        <sz val="12"/>
        <rFont val="Calibri"/>
        <family val="2"/>
      </rPr>
      <t xml:space="preserve">A. </t>
    </r>
    <r>
      <rPr>
        <sz val="12"/>
        <rFont val="Calibri"/>
        <family val="2"/>
      </rPr>
      <t>PERSONNEL COSTS</t>
    </r>
  </si>
  <si>
    <r>
      <rPr>
        <b/>
        <sz val="10"/>
        <rFont val="Arial"/>
        <family val="2"/>
      </rPr>
      <t>B.</t>
    </r>
    <r>
      <rPr>
        <sz val="10"/>
        <rFont val="Arial"/>
        <family val="2"/>
      </rPr>
      <t xml:space="preserve"> SUBCONTRACTING</t>
    </r>
  </si>
  <si>
    <r>
      <rPr>
        <b/>
        <sz val="12"/>
        <rFont val="Calibri"/>
        <family val="2"/>
      </rPr>
      <t>C</t>
    </r>
    <r>
      <rPr>
        <sz val="12"/>
        <rFont val="Calibri"/>
        <family val="2"/>
      </rPr>
      <t>. PURCHASE COSTS</t>
    </r>
  </si>
  <si>
    <r>
      <t xml:space="preserve">Quota budget di ricerca obbligatoria del  PhD NON rendicontabile  </t>
    </r>
    <r>
      <rPr>
        <b/>
        <sz val="10"/>
        <color indexed="60"/>
        <rFont val="Calibri"/>
        <family val="2"/>
      </rPr>
      <t>* (vedi nota sotto)</t>
    </r>
  </si>
  <si>
    <r>
      <rPr>
        <b/>
        <sz val="11"/>
        <color indexed="8"/>
        <rFont val="Calibri"/>
        <family val="2"/>
      </rPr>
      <t xml:space="preserve">                          Differenza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60"/>
        <rFont val="Calibri"/>
        <family val="2"/>
      </rPr>
      <t xml:space="preserve"> (saldo cassa deve essere sempre in positivo)</t>
    </r>
  </si>
  <si>
    <t>C3 - OTHER GOODS, WORKS AND SERVICES (consum., publications,  other costs)</t>
  </si>
  <si>
    <t>Equipment</t>
  </si>
  <si>
    <r>
      <t xml:space="preserve">Altro materiale di consumo di laboratorio </t>
    </r>
    <r>
      <rPr>
        <i/>
        <sz val="8"/>
        <color indexed="8"/>
        <rFont val="Calibri"/>
        <family val="2"/>
      </rPr>
      <t>(specifiy ……………………….)</t>
    </r>
  </si>
  <si>
    <r>
      <t>Organizzazione workshop</t>
    </r>
    <r>
      <rPr>
        <i/>
        <sz val="8"/>
        <color indexed="8"/>
        <rFont val="Calibri"/>
        <family val="2"/>
      </rPr>
      <t xml:space="preserve"> (Catering;renting; ……., )</t>
    </r>
  </si>
  <si>
    <r>
      <t>Altro (</t>
    </r>
    <r>
      <rPr>
        <i/>
        <sz val="9"/>
        <color indexed="8"/>
        <rFont val="Calibri"/>
        <family val="2"/>
      </rPr>
      <t>analisi di sequenziamento…….)</t>
    </r>
  </si>
  <si>
    <t xml:space="preserve">Nr </t>
  </si>
  <si>
    <t>Participant</t>
  </si>
  <si>
    <t>Country</t>
  </si>
  <si>
    <t>D. Other Costs Categories</t>
  </si>
  <si>
    <r>
      <t>Total eligible  costs
(h) =</t>
    </r>
    <r>
      <rPr>
        <sz val="8"/>
        <rFont val="Arial"/>
        <family val="2"/>
      </rPr>
      <t xml:space="preserve"> (a1)+(b)+(c1)+ (c2) +(c3)+(d1)+(d2)+d3)+(d4)
+(d5)+(d6)+(d7)+(d8) +(e)
€</t>
    </r>
  </si>
  <si>
    <r>
      <t xml:space="preserve">Maximum 
EU 
contribution to 
eligible costs 
€
</t>
    </r>
    <r>
      <rPr>
        <sz val="8"/>
        <rFont val="Arial"/>
        <family val="2"/>
      </rPr>
      <t>(l) = (U) * (h)</t>
    </r>
  </si>
  <si>
    <r>
      <t xml:space="preserve">Funding 
rate
€
</t>
    </r>
    <r>
      <rPr>
        <sz val="8"/>
        <rFont val="Arial"/>
        <family val="2"/>
      </rPr>
      <t>(U)</t>
    </r>
  </si>
  <si>
    <t xml:space="preserve">Requested EU contribution </t>
  </si>
  <si>
    <t>Revenues</t>
  </si>
  <si>
    <t>Other sources 
of financing</t>
  </si>
  <si>
    <t>Estimated eligible costs</t>
  </si>
  <si>
    <t>Estimated expenditure</t>
  </si>
  <si>
    <t>Estimated income</t>
  </si>
  <si>
    <t>UMIL</t>
  </si>
  <si>
    <t>Italy</t>
  </si>
  <si>
    <t>Total Costs</t>
  </si>
  <si>
    <r>
      <t xml:space="preserve">Affiliated Entities
</t>
    </r>
    <r>
      <rPr>
        <i/>
        <sz val="8"/>
        <rFont val="Arial"/>
        <family val="2"/>
      </rPr>
      <t xml:space="preserve"> " Inserire denominazione"</t>
    </r>
  </si>
  <si>
    <t>Table 3.1h: ‘Purchase costs’ items (traveland subsistence, equipment and other goods, works and services)</t>
  </si>
  <si>
    <t xml:space="preserve">Costs </t>
  </si>
  <si>
    <t>%</t>
  </si>
  <si>
    <t>Giustification</t>
  </si>
  <si>
    <t>Other goods, works and services</t>
  </si>
  <si>
    <t>Travel and subsistence</t>
  </si>
  <si>
    <t>TOTAL</t>
  </si>
  <si>
    <t>Remaining purchase costs (&lt;15% of personnelCosts)</t>
  </si>
  <si>
    <t>Participant Number/Short Name:</t>
  </si>
  <si>
    <t xml:space="preserve">Personnel Cost </t>
  </si>
  <si>
    <r>
      <t>Please complete the table  for each participant if the</t>
    </r>
    <r>
      <rPr>
        <b/>
        <u val="single"/>
        <sz val="10"/>
        <rFont val="Arial"/>
        <family val="2"/>
      </rPr>
      <t xml:space="preserve"> purchase costs</t>
    </r>
    <r>
      <rPr>
        <sz val="10"/>
        <rFont val="Arial"/>
        <family val="2"/>
      </rPr>
      <t xml:space="preserve"> (i.e. the sum of the costs for ’travel and subsistence’, ‘equipment’, and ‘other goods, works and services’) exceeds 15% of the personnel costs for that participant (according to the budget table in proposal part A). </t>
    </r>
    <r>
      <rPr>
        <b/>
        <u val="single"/>
        <sz val="10"/>
        <rFont val="Arial"/>
        <family val="2"/>
      </rPr>
      <t xml:space="preserve">The record must list cost items in order of costs and starting with the largest cost item, up to the level that the remaining, costs are below 15% of personnel costs. </t>
    </r>
    <r>
      <rPr>
        <sz val="10"/>
        <rFont val="Arial"/>
        <family val="2"/>
      </rPr>
      <t xml:space="preserve">
</t>
    </r>
  </si>
  <si>
    <r>
      <t xml:space="preserve">Income 
generated 
by the 
action
€
</t>
    </r>
    <r>
      <rPr>
        <sz val="8"/>
        <rFont val="Arial"/>
        <family val="2"/>
      </rPr>
      <t>(o)</t>
    </r>
  </si>
  <si>
    <r>
      <t xml:space="preserve">Requested EU 
contribution to 
eligible costs
€ 
</t>
    </r>
    <r>
      <rPr>
        <sz val="8"/>
        <rFont val="Arial"/>
        <family val="2"/>
      </rPr>
      <t>Requested grant amount</t>
    </r>
    <r>
      <rPr>
        <sz val="10"/>
        <rFont val="Arial"/>
        <family val="2"/>
      </rPr>
      <t xml:space="preserve">
€
</t>
    </r>
    <r>
      <rPr>
        <sz val="8"/>
        <rFont val="Arial"/>
        <family val="2"/>
      </rPr>
      <t>(m) (n)</t>
    </r>
  </si>
  <si>
    <r>
      <t xml:space="preserve">Financial 
contributions
€
</t>
    </r>
    <r>
      <rPr>
        <sz val="8"/>
        <rFont val="Arial"/>
        <family val="2"/>
      </rPr>
      <t>(q)</t>
    </r>
    <r>
      <rPr>
        <sz val="10"/>
        <rFont val="Arial"/>
        <family val="2"/>
      </rPr>
      <t xml:space="preserve">
</t>
    </r>
  </si>
  <si>
    <r>
      <t xml:space="preserve">Own 
resources 
€
</t>
    </r>
    <r>
      <rPr>
        <sz val="8"/>
        <rFont val="Arial"/>
        <family val="2"/>
      </rPr>
      <t>(r)</t>
    </r>
  </si>
  <si>
    <r>
      <rPr>
        <b/>
        <sz val="10"/>
        <rFont val="Arial"/>
        <family val="2"/>
      </rPr>
      <t>Total 
estimated 
income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(s)=(n) 
+(o)+(p)+ 
(q) +(r)</t>
    </r>
  </si>
  <si>
    <r>
      <t xml:space="preserve">D.1
Financial 
support to 
third parties 
</t>
    </r>
    <r>
      <rPr>
        <i/>
        <sz val="8"/>
        <rFont val="Arial"/>
        <family val="2"/>
      </rPr>
      <t xml:space="preserve">(Actual costs) 
€
</t>
    </r>
    <r>
      <rPr>
        <sz val="8"/>
        <rFont val="Arial"/>
        <family val="2"/>
      </rPr>
      <t xml:space="preserve">
(d1) </t>
    </r>
  </si>
  <si>
    <r>
      <t xml:space="preserve">D.2 
Internally invoiced 
goods and services 
</t>
    </r>
    <r>
      <rPr>
        <i/>
        <sz val="8"/>
        <rFont val="Arial"/>
        <family val="2"/>
      </rPr>
      <t xml:space="preserve">(Unit costs -usual 
accounting practices)
</t>
    </r>
    <r>
      <rPr>
        <sz val="8"/>
        <rFont val="Arial"/>
        <family val="2"/>
      </rPr>
      <t>€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
(d2) </t>
    </r>
  </si>
  <si>
    <r>
      <t xml:space="preserve">D.3 
Transnational access to research infrastructures 
</t>
    </r>
    <r>
      <rPr>
        <i/>
        <sz val="8"/>
        <rFont val="Arial"/>
        <family val="2"/>
      </rPr>
      <t xml:space="preserve">(Unit costs)
€
</t>
    </r>
    <r>
      <rPr>
        <sz val="8"/>
        <rFont val="Arial"/>
        <family val="2"/>
      </rPr>
      <t xml:space="preserve">
 (d3) </t>
    </r>
  </si>
  <si>
    <r>
      <t xml:space="preserve">D.4 
Virtual access to 
research infrastructures 
</t>
    </r>
    <r>
      <rPr>
        <i/>
        <sz val="8"/>
        <rFont val="Arial"/>
        <family val="2"/>
      </rPr>
      <t>(Unit costs)</t>
    </r>
    <r>
      <rPr>
        <sz val="8"/>
        <rFont val="Arial"/>
        <family val="2"/>
      </rPr>
      <t xml:space="preserve">
 €
(d4) </t>
    </r>
  </si>
  <si>
    <r>
      <t xml:space="preserve">D.5
PCP/PPI 
procurement costs 
</t>
    </r>
    <r>
      <rPr>
        <i/>
        <sz val="8"/>
        <rFont val="Arial"/>
        <family val="2"/>
      </rPr>
      <t xml:space="preserve">(Actual costs) </t>
    </r>
    <r>
      <rPr>
        <sz val="8"/>
        <rFont val="Arial"/>
        <family val="2"/>
      </rPr>
      <t xml:space="preserve">
€
 (d5) </t>
    </r>
  </si>
  <si>
    <r>
      <t xml:space="preserve">D.6 
Euratom
Cofund staff 
mobility costs 
</t>
    </r>
    <r>
      <rPr>
        <i/>
        <sz val="8"/>
        <rFont val="Arial"/>
        <family val="2"/>
      </rPr>
      <t>(Unit costs)</t>
    </r>
    <r>
      <rPr>
        <sz val="8"/>
        <rFont val="Arial"/>
        <family val="2"/>
      </rPr>
      <t xml:space="preserve">
 €
(d6) </t>
    </r>
  </si>
  <si>
    <r>
      <t xml:space="preserve">D.7 
ERC 
additional funding 
</t>
    </r>
    <r>
      <rPr>
        <i/>
        <sz val="8"/>
        <rFont val="Arial"/>
        <family val="2"/>
      </rPr>
      <t xml:space="preserve">(Actual cost)
€
</t>
    </r>
    <r>
      <rPr>
        <sz val="8"/>
        <rFont val="Arial"/>
        <family val="2"/>
      </rPr>
      <t xml:space="preserve">(d7) </t>
    </r>
  </si>
  <si>
    <r>
      <t xml:space="preserve">D.8 
ERC 
additional funding (subcontracting, FSTP and internally invoiced
goods and services) 
</t>
    </r>
    <r>
      <rPr>
        <i/>
        <sz val="8"/>
        <rFont val="Arial"/>
        <family val="2"/>
      </rPr>
      <t xml:space="preserve">(Actual cost)
€
</t>
    </r>
    <r>
      <rPr>
        <sz val="8"/>
        <rFont val="Arial"/>
        <family val="2"/>
      </rPr>
      <t xml:space="preserve">(d8) </t>
    </r>
  </si>
  <si>
    <t>compilare solo le celle in giallo</t>
  </si>
  <si>
    <t>Compilare solo le celle in GIALLO</t>
  </si>
  <si>
    <t xml:space="preserve">Ritenuta Ente  ….% del Requested Grant </t>
  </si>
  <si>
    <r>
      <t>Other personnel</t>
    </r>
    <r>
      <rPr>
        <i/>
        <sz val="10"/>
        <color indexed="8"/>
        <rFont val="Calibri"/>
        <family val="2"/>
      </rPr>
      <t xml:space="preserve"> ( specify….)</t>
    </r>
  </si>
  <si>
    <r>
      <t>Altro materiale connesso allo svolgimento dell'attività di ricerca</t>
    </r>
    <r>
      <rPr>
        <i/>
        <sz val="8"/>
        <color indexed="8"/>
        <rFont val="Calibri"/>
        <family val="2"/>
      </rPr>
      <t xml:space="preserve">  ( specify…..)</t>
    </r>
  </si>
  <si>
    <t>Totali riportati in automatico nella sheet "BUDGET HE"nel riquadro della situazione di cassa</t>
  </si>
  <si>
    <r>
      <t xml:space="preserve"> Le attrezzature scientifiche hanno un periodo di deprezzamento pari a 60  mesi,  quelle informatiche, hanno un periodo di deprezzamento pari a 36 mesi                                               (</t>
    </r>
    <r>
      <rPr>
        <b/>
        <u val="single"/>
        <sz val="10"/>
        <rFont val="Arial"/>
        <family val="2"/>
      </rPr>
      <t>si consiglia di acquistarle all'inizio del progetto)</t>
    </r>
  </si>
  <si>
    <t xml:space="preserve">UE_ Horizon  Europe </t>
  </si>
  <si>
    <t>Titolo Progetto</t>
  </si>
  <si>
    <r>
      <t xml:space="preserve">C.3 
Other goods,  works and services
€
</t>
    </r>
    <r>
      <rPr>
        <sz val="8"/>
        <rFont val="Arial"/>
        <family val="2"/>
      </rPr>
      <t>(c3)</t>
    </r>
  </si>
  <si>
    <r>
      <t xml:space="preserve">C.2
 Equipment
€
</t>
    </r>
    <r>
      <rPr>
        <sz val="8"/>
        <rFont val="Arial"/>
        <family val="2"/>
      </rPr>
      <t>(c2)</t>
    </r>
  </si>
  <si>
    <r>
      <t xml:space="preserve">C.1 
Travel and subsistence
€
</t>
    </r>
    <r>
      <rPr>
        <sz val="8"/>
        <rFont val="Arial"/>
        <family val="2"/>
      </rPr>
      <t>(c1)</t>
    </r>
  </si>
  <si>
    <r>
      <t xml:space="preserve">A. 
Personnel Costs
€
</t>
    </r>
    <r>
      <rPr>
        <sz val="8"/>
        <rFont val="Arial"/>
        <family val="2"/>
      </rPr>
      <t>(a1)</t>
    </r>
  </si>
  <si>
    <r>
      <t xml:space="preserve">B. 
Subcontracting Costs
€
</t>
    </r>
    <r>
      <rPr>
        <sz val="8"/>
        <rFont val="Arial"/>
        <family val="2"/>
      </rPr>
      <t>(b)</t>
    </r>
  </si>
  <si>
    <r>
      <t xml:space="preserve">E. 
Indirect costs
</t>
    </r>
    <r>
      <rPr>
        <sz val="8"/>
        <rFont val="Arial"/>
        <family val="2"/>
      </rPr>
      <t>(e) = 25% * (a1+c1+c2+c3+d7)
€</t>
    </r>
  </si>
  <si>
    <t xml:space="preserve">                      PERIODO AMMORTAMENTO                                      60 mesi Attrezzature scientifiche                                36 Attrezzature informatiche                                                </t>
  </si>
  <si>
    <r>
      <t xml:space="preserve">% UTILIZZO NEL PROGETTO          </t>
    </r>
    <r>
      <rPr>
        <b/>
        <sz val="8"/>
        <color indexed="60"/>
        <rFont val="Arial"/>
        <family val="2"/>
      </rPr>
      <t>(si consiglia di non prevedere il 100%)</t>
    </r>
  </si>
  <si>
    <r>
      <t xml:space="preserve">D. 2 Internally invoiced goods and services   (no Indirect costs) </t>
    </r>
    <r>
      <rPr>
        <sz val="9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 xml:space="preserve"> (NO UMIL) </t>
    </r>
  </si>
  <si>
    <r>
      <t>Personnel in staff</t>
    </r>
    <r>
      <rPr>
        <i/>
        <sz val="8"/>
        <color indexed="8"/>
        <rFont val="Calibri"/>
        <family val="2"/>
      </rPr>
      <t xml:space="preserve">  (Prof/Ric/tech/other research personnel already  in staff)</t>
    </r>
  </si>
  <si>
    <r>
      <rPr>
        <b/>
        <sz val="11"/>
        <rFont val="Calibri"/>
        <family val="2"/>
      </rPr>
      <t>D.</t>
    </r>
    <r>
      <rPr>
        <sz val="11"/>
        <rFont val="Calibri"/>
        <family val="2"/>
      </rPr>
      <t xml:space="preserve"> OTHER  COSTS  CATEGORIES</t>
    </r>
  </si>
  <si>
    <t>SI RACCOMANDA DI COMPILARE IL FILE DIGITANDO SOLO NELLE CELLE IN GIALLO</t>
  </si>
  <si>
    <r>
      <t xml:space="preserve">Consulenze  </t>
    </r>
    <r>
      <rPr>
        <i/>
        <sz val="9"/>
        <color indexed="8"/>
        <rFont val="Calibri"/>
        <family val="2"/>
      </rPr>
      <t>(descrivere task)</t>
    </r>
  </si>
  <si>
    <r>
      <t xml:space="preserve">Consulenze </t>
    </r>
    <r>
      <rPr>
        <i/>
        <sz val="9"/>
        <color indexed="8"/>
        <rFont val="Calibri"/>
        <family val="2"/>
      </rPr>
      <t>(descrivere task)</t>
    </r>
  </si>
  <si>
    <r>
      <t>Consulenze</t>
    </r>
    <r>
      <rPr>
        <i/>
        <sz val="9"/>
        <color indexed="8"/>
        <rFont val="Calibri"/>
        <family val="2"/>
      </rPr>
      <t xml:space="preserve"> (descrivere task)</t>
    </r>
  </si>
  <si>
    <t>Equipment by third party  used on beneficiary's premises (free of charge)</t>
  </si>
  <si>
    <t xml:space="preserve">                                                                                                          ATTENZIONE</t>
  </si>
  <si>
    <t>Le attrezzature possono essere utilizzate anche per altri progetti (si riduce la % di utilizzo sul progetto)</t>
  </si>
  <si>
    <t>Spese da sostenere realmente e rendicontare  in rosso</t>
  </si>
  <si>
    <t>Spese da sostenere da NON rendicontare:</t>
  </si>
  <si>
    <r>
      <t>PER LA COSTRUZIONE DEL BUDGET  COMPILARE LA SHEET "</t>
    </r>
    <r>
      <rPr>
        <b/>
        <sz val="10"/>
        <rFont val="Arial Black"/>
        <family val="2"/>
      </rPr>
      <t>BUDGET HE</t>
    </r>
    <r>
      <rPr>
        <b/>
        <sz val="10"/>
        <rFont val="Arial"/>
        <family val="2"/>
      </rPr>
      <t xml:space="preserve">"  </t>
    </r>
    <r>
      <rPr>
        <b/>
        <sz val="9"/>
        <rFont val="Arial"/>
        <family val="2"/>
      </rPr>
      <t>(compilare solo i campi in giallo)</t>
    </r>
    <r>
      <rPr>
        <b/>
        <sz val="10"/>
        <rFont val="Arial"/>
        <family val="2"/>
      </rPr>
      <t xml:space="preserve">                                                                                </t>
    </r>
    <r>
      <rPr>
        <sz val="10"/>
        <rFont val="Arial"/>
        <family val="2"/>
      </rPr>
      <t>La compilazione della sheet</t>
    </r>
    <r>
      <rPr>
        <sz val="10"/>
        <rFont val="Arial Black"/>
        <family val="2"/>
      </rPr>
      <t xml:space="preserve"> BUDGET HE </t>
    </r>
    <r>
      <rPr>
        <sz val="10"/>
        <rFont val="Arial"/>
        <family val="2"/>
      </rPr>
      <t>permette</t>
    </r>
    <r>
      <rPr>
        <b/>
        <sz val="10"/>
        <rFont val="Arial"/>
        <family val="2"/>
      </rPr>
      <t xml:space="preserve"> la compilazione automatica </t>
    </r>
    <r>
      <rPr>
        <sz val="10"/>
        <rFont val="Arial"/>
        <family val="2"/>
      </rPr>
      <t>della sheet  "</t>
    </r>
    <r>
      <rPr>
        <b/>
        <sz val="10"/>
        <rFont val="Arial Black"/>
        <family val="2"/>
      </rPr>
      <t>BUDGET FOR PROPOSAL</t>
    </r>
    <r>
      <rPr>
        <b/>
        <sz val="10"/>
        <rFont val="Arial"/>
        <family val="2"/>
      </rPr>
      <t>"</t>
    </r>
    <r>
      <rPr>
        <sz val="10"/>
        <rFont val="Arial"/>
        <family val="2"/>
      </rPr>
      <t xml:space="preserve"> </t>
    </r>
  </si>
  <si>
    <r>
      <t>Il calcolo del costo del personale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deve avvenire mediante la compilaizone della sheet "</t>
    </r>
    <r>
      <rPr>
        <sz val="12"/>
        <rFont val="Arial"/>
        <family val="2"/>
      </rPr>
      <t xml:space="preserve"> </t>
    </r>
    <r>
      <rPr>
        <b/>
        <u val="single"/>
        <sz val="12"/>
        <rFont val="Berlin Sans FB Demi"/>
        <family val="2"/>
      </rPr>
      <t>Calculation staff costs UNIM</t>
    </r>
    <r>
      <rPr>
        <b/>
        <sz val="12"/>
        <rFont val="Berlin Sans FB Demi"/>
        <family val="2"/>
      </rPr>
      <t>I</t>
    </r>
    <r>
      <rPr>
        <b/>
        <sz val="10"/>
        <rFont val="Berlin Sans FB Demi"/>
        <family val="2"/>
      </rPr>
      <t>"</t>
    </r>
    <r>
      <rPr>
        <sz val="10"/>
        <rFont val="Arial"/>
        <family val="2"/>
      </rPr>
      <t xml:space="preserve">. 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(compilare solo i campi in giallo)         </t>
    </r>
    <r>
      <rPr>
        <sz val="10"/>
        <rFont val="Arial"/>
        <family val="0"/>
      </rPr>
      <t xml:space="preserve">             La compilazione della sheet permette di pianificare l'utilizzo del personale coinvolto nel progetto (effort mesi /uomo)</t>
    </r>
    <r>
      <rPr>
        <b/>
        <sz val="10"/>
        <rFont val="Arial"/>
        <family val="2"/>
      </rPr>
      <t xml:space="preserve"> ed in automatico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allocare il costo  del personale nella sheet " </t>
    </r>
    <r>
      <rPr>
        <b/>
        <sz val="10"/>
        <rFont val="Arial Black"/>
        <family val="2"/>
      </rPr>
      <t>BUDGET HE</t>
    </r>
    <r>
      <rPr>
        <sz val="10"/>
        <rFont val="Arial"/>
        <family val="0"/>
      </rPr>
      <t>"</t>
    </r>
  </si>
  <si>
    <t xml:space="preserve">Technical staff     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</si>
</sst>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_(* #,##0_);_(* \(#,##0\);_(* &quot;-&quot;_);_(@_)"/>
    <numFmt numFmtId="174" formatCode="_(&quot;$&quot;* #,##0_);_(&quot;$&quot;* \(#,##0\);_(&quot;$&quot;* &quot;-&quot;_);_(@_)"/>
    <numFmt numFmtId="175" formatCode="#,##0_ ;\-#,##0\ "/>
    <numFmt numFmtId="176" formatCode="#,##0\ [$€-1];[Red]\-#,##0\ [$€-1]"/>
    <numFmt numFmtId="177" formatCode="_-* #,##0.0_-;\-* #,##0.0_-;_-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0.000"/>
    <numFmt numFmtId="182" formatCode="0.0000"/>
    <numFmt numFmtId="183" formatCode="_-* #,##0.0_-;\-* #,##0.0_-;_-* &quot;-&quot;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0.0%"/>
    <numFmt numFmtId="189" formatCode="0.000%"/>
    <numFmt numFmtId="190" formatCode="0.0000%"/>
    <numFmt numFmtId="191" formatCode="_-* #,##0.0_-;\-* #,##0.0_-;_-* &quot;-&quot;_-;_-@_-"/>
    <numFmt numFmtId="192" formatCode="_-* #,##0.00_-;\-* #,##0.00_-;_-* &quot;-&quot;_-;_-@_-"/>
    <numFmt numFmtId="193" formatCode="_-* #,##0.0\ _€_-;\-* #,##0.0\ _€_-;_-* &quot;-&quot;?\ _€_-;_-@_-"/>
    <numFmt numFmtId="194" formatCode="[$€-2]\ #,##0.00;[Red]\-[$€-2]\ #,##0.00"/>
  </numFmts>
  <fonts count="1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4"/>
      <name val="Aharoni"/>
      <family val="0"/>
    </font>
    <font>
      <b/>
      <sz val="10"/>
      <name val="Palatino Linotype"/>
      <family val="1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Palatino Linotype"/>
      <family val="1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sz val="9"/>
      <name val="Tahoma"/>
      <family val="2"/>
    </font>
    <font>
      <b/>
      <sz val="14"/>
      <name val="Bodoni MT Black"/>
      <family val="1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name val="Arial Black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Berlin Sans FB Demi"/>
      <family val="2"/>
    </font>
    <font>
      <b/>
      <sz val="12"/>
      <name val="Berlin Sans FB Demi"/>
      <family val="2"/>
    </font>
    <font>
      <b/>
      <u val="single"/>
      <sz val="12"/>
      <name val="Berlin Sans FB Demi"/>
      <family val="2"/>
    </font>
    <font>
      <b/>
      <sz val="12"/>
      <name val="Calibri"/>
      <family val="2"/>
    </font>
    <font>
      <sz val="10"/>
      <color indexed="60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name val="Arial Black"/>
      <family val="2"/>
    </font>
    <font>
      <b/>
      <u val="single"/>
      <sz val="16"/>
      <color indexed="60"/>
      <name val="Arial"/>
      <family val="2"/>
    </font>
    <font>
      <sz val="10"/>
      <name val="Arial Black"/>
      <family val="2"/>
    </font>
    <font>
      <i/>
      <sz val="8"/>
      <color indexed="60"/>
      <name val="Calibri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60"/>
      <name val="Calibri"/>
      <family val="2"/>
    </font>
    <font>
      <b/>
      <sz val="10"/>
      <color indexed="63"/>
      <name val="Calibri"/>
      <family val="2"/>
    </font>
    <font>
      <b/>
      <sz val="12"/>
      <color indexed="8"/>
      <name val="Calibri"/>
      <family val="2"/>
    </font>
    <font>
      <sz val="9"/>
      <color indexed="23"/>
      <name val="Calibri"/>
      <family val="2"/>
    </font>
    <font>
      <b/>
      <sz val="9"/>
      <color indexed="60"/>
      <name val="Calibri"/>
      <family val="2"/>
    </font>
    <font>
      <b/>
      <i/>
      <sz val="9"/>
      <color indexed="8"/>
      <name val="Calibri"/>
      <family val="2"/>
    </font>
    <font>
      <b/>
      <sz val="11"/>
      <color indexed="60"/>
      <name val="Arial"/>
      <family val="2"/>
    </font>
    <font>
      <u val="single"/>
      <sz val="9"/>
      <color indexed="8"/>
      <name val="Calibri"/>
      <family val="2"/>
    </font>
    <font>
      <b/>
      <sz val="10"/>
      <color indexed="60"/>
      <name val="Arial"/>
      <family val="2"/>
    </font>
    <font>
      <b/>
      <sz val="10"/>
      <name val="Calibri"/>
      <family val="2"/>
    </font>
    <font>
      <b/>
      <sz val="8"/>
      <color indexed="63"/>
      <name val="Calibri"/>
      <family val="2"/>
    </font>
    <font>
      <sz val="10"/>
      <color indexed="6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0"/>
      <color indexed="20"/>
      <name val="Calibri"/>
      <family val="2"/>
    </font>
    <font>
      <i/>
      <sz val="9"/>
      <color indexed="53"/>
      <name val="Calibri"/>
      <family val="2"/>
    </font>
    <font>
      <b/>
      <sz val="24"/>
      <color indexed="60"/>
      <name val="Arial Black"/>
      <family val="2"/>
    </font>
    <font>
      <b/>
      <sz val="16"/>
      <color indexed="60"/>
      <name val="Arial Black"/>
      <family val="2"/>
    </font>
    <font>
      <b/>
      <sz val="9"/>
      <color indexed="57"/>
      <name val="Calibri"/>
      <family val="2"/>
    </font>
    <font>
      <b/>
      <u val="single"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0"/>
      <color indexed="56"/>
      <name val="Calibri"/>
      <family val="2"/>
    </font>
    <font>
      <b/>
      <sz val="20"/>
      <name val="Calibri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C00000"/>
      <name val="Calibri"/>
      <family val="2"/>
    </font>
    <font>
      <sz val="9"/>
      <color rgb="FFFF0000"/>
      <name val="Calibri"/>
      <family val="2"/>
    </font>
    <font>
      <b/>
      <sz val="10"/>
      <color rgb="FF222222"/>
      <name val="Calibri"/>
      <family val="2"/>
    </font>
    <font>
      <b/>
      <sz val="12"/>
      <color theme="1"/>
      <name val="Calibri"/>
      <family val="2"/>
    </font>
    <font>
      <sz val="9"/>
      <color rgb="FF808080"/>
      <name val="Calibri"/>
      <family val="2"/>
    </font>
    <font>
      <b/>
      <sz val="9"/>
      <color rgb="FFC00000"/>
      <name val="Calibri"/>
      <family val="2"/>
    </font>
    <font>
      <b/>
      <i/>
      <sz val="9"/>
      <color rgb="FF000000"/>
      <name val="Calibri"/>
      <family val="2"/>
    </font>
    <font>
      <b/>
      <sz val="10"/>
      <color rgb="FFC00000"/>
      <name val="Calibri"/>
      <family val="2"/>
    </font>
    <font>
      <sz val="10"/>
      <color rgb="FF000000"/>
      <name val="Calibri"/>
      <family val="2"/>
    </font>
    <font>
      <b/>
      <sz val="11"/>
      <color theme="9" tint="-0.4999699890613556"/>
      <name val="Arial"/>
      <family val="2"/>
    </font>
    <font>
      <b/>
      <sz val="12"/>
      <color rgb="FF000000"/>
      <name val="Calibri"/>
      <family val="2"/>
    </font>
    <font>
      <u val="single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C00000"/>
      <name val="Calibri"/>
      <family val="2"/>
    </font>
    <font>
      <b/>
      <sz val="8"/>
      <color rgb="FF222222"/>
      <name val="Calibri"/>
      <family val="2"/>
    </font>
    <font>
      <sz val="10"/>
      <color rgb="FFC00000"/>
      <name val="Calibri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b/>
      <sz val="10"/>
      <color rgb="FFFF0000"/>
      <name val="Calibri"/>
      <family val="2"/>
    </font>
    <font>
      <sz val="9"/>
      <color theme="1" tint="0.04998999834060669"/>
      <name val="Calibri"/>
      <family val="2"/>
    </font>
    <font>
      <sz val="10"/>
      <color rgb="FF9C0006"/>
      <name val="Calibri"/>
      <family val="2"/>
    </font>
    <font>
      <i/>
      <sz val="9"/>
      <color theme="9" tint="-0.24997000396251678"/>
      <name val="Calibri"/>
      <family val="2"/>
    </font>
    <font>
      <b/>
      <sz val="24"/>
      <color rgb="FFC00000"/>
      <name val="Arial Black"/>
      <family val="2"/>
    </font>
    <font>
      <b/>
      <sz val="16"/>
      <color rgb="FFC00000"/>
      <name val="Arial Black"/>
      <family val="2"/>
    </font>
    <font>
      <b/>
      <sz val="9"/>
      <color rgb="FF339966"/>
      <name val="Calibri"/>
      <family val="2"/>
    </font>
    <font>
      <b/>
      <u val="single"/>
      <sz val="11"/>
      <color rgb="FF000000"/>
      <name val="Calibri"/>
      <family val="2"/>
    </font>
    <font>
      <b/>
      <sz val="20"/>
      <color rgb="FF002060"/>
      <name val="Calibri"/>
      <family val="2"/>
    </font>
    <font>
      <b/>
      <sz val="16"/>
      <color rgb="FF002060"/>
      <name val="Arial"/>
      <family val="2"/>
    </font>
    <font>
      <b/>
      <sz val="8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fgColor theme="0" tint="-0.149959996342659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thin">
        <color rgb="FF000000"/>
      </top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1" applyNumberFormat="0" applyAlignment="0" applyProtection="0"/>
    <xf numFmtId="0" fontId="98" fillId="0" borderId="2" applyNumberFormat="0" applyFill="0" applyAlignment="0" applyProtection="0"/>
    <xf numFmtId="0" fontId="99" fillId="21" borderId="3" applyNumberFormat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1" fillId="28" borderId="1" applyNumberFormat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2" fillId="29" borderId="0" applyNumberFormat="0" applyBorder="0" applyAlignment="0" applyProtection="0"/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0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31" borderId="0" applyNumberFormat="0" applyBorder="0" applyAlignment="0" applyProtection="0"/>
    <xf numFmtId="0" fontId="112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Fill="1" applyAlignment="1">
      <alignment horizontal="center" vertical="center" textRotation="90" wrapText="1"/>
    </xf>
    <xf numFmtId="172" fontId="114" fillId="33" borderId="19" xfId="0" applyNumberFormat="1" applyFont="1" applyFill="1" applyBorder="1" applyAlignment="1">
      <alignment/>
    </xf>
    <xf numFmtId="172" fontId="114" fillId="33" borderId="20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164" fontId="65" fillId="33" borderId="19" xfId="0" applyNumberFormat="1" applyFont="1" applyFill="1" applyBorder="1" applyAlignment="1">
      <alignment horizontal="center"/>
    </xf>
    <xf numFmtId="0" fontId="0" fillId="0" borderId="22" xfId="110" applyBorder="1">
      <alignment/>
      <protection/>
    </xf>
    <xf numFmtId="165" fontId="0" fillId="0" borderId="22" xfId="81" applyNumberFormat="1" applyFont="1" applyBorder="1" applyAlignment="1">
      <alignment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165" fontId="0" fillId="0" borderId="0" xfId="81" applyNumberFormat="1" applyFont="1" applyBorder="1" applyAlignment="1">
      <alignment/>
    </xf>
    <xf numFmtId="0" fontId="0" fillId="0" borderId="23" xfId="110" applyBorder="1">
      <alignment/>
      <protection/>
    </xf>
    <xf numFmtId="165" fontId="0" fillId="0" borderId="23" xfId="81" applyNumberFormat="1" applyFont="1" applyBorder="1" applyAlignment="1">
      <alignment/>
    </xf>
    <xf numFmtId="0" fontId="3" fillId="34" borderId="24" xfId="110" applyFont="1" applyFill="1" applyBorder="1" applyAlignment="1">
      <alignment horizontal="center" vertical="center" wrapText="1"/>
      <protection/>
    </xf>
    <xf numFmtId="165" fontId="3" fillId="34" borderId="24" xfId="81" applyFont="1" applyFill="1" applyBorder="1" applyAlignment="1">
      <alignment horizontal="center" vertical="center" wrapText="1"/>
    </xf>
    <xf numFmtId="165" fontId="3" fillId="34" borderId="24" xfId="81" applyNumberFormat="1" applyFont="1" applyFill="1" applyBorder="1" applyAlignment="1">
      <alignment horizontal="center" vertical="center" wrapText="1"/>
    </xf>
    <xf numFmtId="0" fontId="15" fillId="0" borderId="0" xfId="110" applyFont="1" applyFill="1" applyBorder="1" applyAlignment="1">
      <alignment textRotation="90"/>
      <protection/>
    </xf>
    <xf numFmtId="0" fontId="0" fillId="0" borderId="0" xfId="110" applyFill="1" applyBorder="1">
      <alignment/>
      <protection/>
    </xf>
    <xf numFmtId="165" fontId="0" fillId="33" borderId="13" xfId="81" applyNumberFormat="1" applyFont="1" applyFill="1" applyBorder="1" applyAlignment="1">
      <alignment vertical="center"/>
    </xf>
    <xf numFmtId="165" fontId="0" fillId="0" borderId="0" xfId="110" applyNumberFormat="1">
      <alignment/>
      <protection/>
    </xf>
    <xf numFmtId="0" fontId="3" fillId="33" borderId="25" xfId="110" applyFont="1" applyFill="1" applyBorder="1">
      <alignment/>
      <protection/>
    </xf>
    <xf numFmtId="165" fontId="0" fillId="33" borderId="25" xfId="110" applyNumberFormat="1" applyFill="1" applyBorder="1">
      <alignment/>
      <protection/>
    </xf>
    <xf numFmtId="0" fontId="0" fillId="33" borderId="26" xfId="110" applyFill="1" applyBorder="1">
      <alignment/>
      <protection/>
    </xf>
    <xf numFmtId="0" fontId="0" fillId="33" borderId="27" xfId="110" applyFill="1" applyBorder="1" applyAlignment="1">
      <alignment horizontal="center" vertical="center"/>
      <protection/>
    </xf>
    <xf numFmtId="165" fontId="3" fillId="33" borderId="24" xfId="81" applyFont="1" applyFill="1" applyBorder="1" applyAlignment="1">
      <alignment vertical="center"/>
    </xf>
    <xf numFmtId="0" fontId="0" fillId="0" borderId="28" xfId="110" applyBorder="1">
      <alignment/>
      <protection/>
    </xf>
    <xf numFmtId="0" fontId="3" fillId="0" borderId="28" xfId="110" applyFont="1" applyFill="1" applyBorder="1">
      <alignment/>
      <protection/>
    </xf>
    <xf numFmtId="165" fontId="3" fillId="35" borderId="24" xfId="110" applyNumberFormat="1" applyFont="1" applyFill="1" applyBorder="1">
      <alignment/>
      <protection/>
    </xf>
    <xf numFmtId="0" fontId="0" fillId="0" borderId="29" xfId="110" applyBorder="1">
      <alignment/>
      <protection/>
    </xf>
    <xf numFmtId="165" fontId="0" fillId="33" borderId="18" xfId="81" applyNumberFormat="1" applyFont="1" applyFill="1" applyBorder="1" applyAlignment="1">
      <alignment vertical="center"/>
    </xf>
    <xf numFmtId="0" fontId="0" fillId="0" borderId="14" xfId="110" applyFont="1" applyFill="1" applyBorder="1" applyAlignment="1">
      <alignment vertical="center"/>
      <protection/>
    </xf>
    <xf numFmtId="165" fontId="0" fillId="0" borderId="20" xfId="81" applyFont="1" applyFill="1" applyBorder="1" applyAlignment="1">
      <alignment vertical="center"/>
    </xf>
    <xf numFmtId="0" fontId="0" fillId="0" borderId="30" xfId="110" applyFill="1" applyBorder="1" applyAlignment="1">
      <alignment vertical="center"/>
      <protection/>
    </xf>
    <xf numFmtId="165" fontId="0" fillId="0" borderId="31" xfId="8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13" borderId="32" xfId="0" applyFill="1" applyBorder="1" applyAlignment="1">
      <alignment vertical="center" wrapText="1"/>
    </xf>
    <xf numFmtId="0" fontId="0" fillId="4" borderId="11" xfId="110" applyFill="1" applyBorder="1" applyAlignment="1">
      <alignment horizontal="center" vertical="center"/>
      <protection/>
    </xf>
    <xf numFmtId="0" fontId="0" fillId="4" borderId="16" xfId="110" applyFill="1" applyBorder="1" applyAlignment="1">
      <alignment horizontal="center" vertical="center"/>
      <protection/>
    </xf>
    <xf numFmtId="0" fontId="0" fillId="4" borderId="33" xfId="110" applyFill="1" applyBorder="1" applyAlignment="1">
      <alignment horizontal="center" vertical="center"/>
      <protection/>
    </xf>
    <xf numFmtId="0" fontId="0" fillId="4" borderId="19" xfId="110" applyFill="1" applyBorder="1" applyAlignment="1">
      <alignment horizontal="center" vertical="center"/>
      <protection/>
    </xf>
    <xf numFmtId="0" fontId="114" fillId="36" borderId="34" xfId="0" applyFont="1" applyFill="1" applyBorder="1" applyAlignment="1">
      <alignment/>
    </xf>
    <xf numFmtId="0" fontId="114" fillId="37" borderId="35" xfId="0" applyFont="1" applyFill="1" applyBorder="1" applyAlignment="1">
      <alignment/>
    </xf>
    <xf numFmtId="0" fontId="114" fillId="37" borderId="34" xfId="0" applyFont="1" applyFill="1" applyBorder="1" applyAlignment="1">
      <alignment/>
    </xf>
    <xf numFmtId="172" fontId="114" fillId="37" borderId="19" xfId="0" applyNumberFormat="1" applyFont="1" applyFill="1" applyBorder="1" applyAlignment="1">
      <alignment/>
    </xf>
    <xf numFmtId="172" fontId="114" fillId="37" borderId="20" xfId="0" applyNumberFormat="1" applyFont="1" applyFill="1" applyBorder="1" applyAlignment="1">
      <alignment wrapText="1"/>
    </xf>
    <xf numFmtId="0" fontId="114" fillId="38" borderId="34" xfId="0" applyFont="1" applyFill="1" applyBorder="1" applyAlignment="1">
      <alignment/>
    </xf>
    <xf numFmtId="172" fontId="114" fillId="38" borderId="19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164" fontId="65" fillId="38" borderId="19" xfId="0" applyNumberFormat="1" applyFont="1" applyFill="1" applyBorder="1" applyAlignment="1">
      <alignment horizontal="center"/>
    </xf>
    <xf numFmtId="0" fontId="0" fillId="38" borderId="34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15" fillId="39" borderId="35" xfId="0" applyFont="1" applyFill="1" applyBorder="1" applyAlignment="1">
      <alignment/>
    </xf>
    <xf numFmtId="0" fontId="23" fillId="40" borderId="34" xfId="0" applyFont="1" applyFill="1" applyBorder="1" applyAlignment="1">
      <alignment/>
    </xf>
    <xf numFmtId="0" fontId="114" fillId="39" borderId="34" xfId="0" applyFont="1" applyFill="1" applyBorder="1" applyAlignment="1">
      <alignment/>
    </xf>
    <xf numFmtId="172" fontId="23" fillId="40" borderId="19" xfId="72" applyNumberFormat="1" applyFont="1" applyFill="1" applyBorder="1" applyAlignment="1">
      <alignment/>
    </xf>
    <xf numFmtId="172" fontId="114" fillId="33" borderId="19" xfId="66" applyNumberFormat="1" applyFont="1" applyFill="1" applyBorder="1" applyAlignment="1">
      <alignment/>
    </xf>
    <xf numFmtId="177" fontId="114" fillId="39" borderId="19" xfId="66" applyNumberFormat="1" applyFont="1" applyFill="1" applyBorder="1" applyAlignment="1">
      <alignment/>
    </xf>
    <xf numFmtId="178" fontId="114" fillId="39" borderId="19" xfId="0" applyNumberFormat="1" applyFont="1" applyFill="1" applyBorder="1" applyAlignment="1">
      <alignment/>
    </xf>
    <xf numFmtId="172" fontId="114" fillId="33" borderId="36" xfId="66" applyNumberFormat="1" applyFont="1" applyFill="1" applyBorder="1" applyAlignment="1">
      <alignment wrapText="1"/>
    </xf>
    <xf numFmtId="172" fontId="114" fillId="37" borderId="19" xfId="66" applyNumberFormat="1" applyFont="1" applyFill="1" applyBorder="1" applyAlignment="1">
      <alignment/>
    </xf>
    <xf numFmtId="178" fontId="114" fillId="37" borderId="19" xfId="0" applyNumberFormat="1" applyFont="1" applyFill="1" applyBorder="1" applyAlignment="1">
      <alignment/>
    </xf>
    <xf numFmtId="172" fontId="114" fillId="37" borderId="36" xfId="66" applyNumberFormat="1" applyFont="1" applyFill="1" applyBorder="1" applyAlignment="1">
      <alignment wrapText="1"/>
    </xf>
    <xf numFmtId="0" fontId="114" fillId="39" borderId="35" xfId="0" applyFont="1" applyFill="1" applyBorder="1" applyAlignment="1">
      <alignment/>
    </xf>
    <xf numFmtId="172" fontId="114" fillId="39" borderId="19" xfId="66" applyNumberFormat="1" applyFont="1" applyFill="1" applyBorder="1" applyAlignment="1">
      <alignment/>
    </xf>
    <xf numFmtId="178" fontId="114" fillId="39" borderId="19" xfId="66" applyNumberFormat="1" applyFont="1" applyFill="1" applyBorder="1" applyAlignment="1">
      <alignment/>
    </xf>
    <xf numFmtId="2" fontId="114" fillId="39" borderId="20" xfId="66" applyNumberFormat="1" applyFont="1" applyFill="1" applyBorder="1" applyAlignment="1">
      <alignment/>
    </xf>
    <xf numFmtId="172" fontId="114" fillId="33" borderId="20" xfId="0" applyNumberFormat="1" applyFont="1" applyFill="1" applyBorder="1" applyAlignment="1">
      <alignment/>
    </xf>
    <xf numFmtId="172" fontId="114" fillId="33" borderId="37" xfId="66" applyNumberFormat="1" applyFont="1" applyFill="1" applyBorder="1" applyAlignment="1">
      <alignment wrapText="1"/>
    </xf>
    <xf numFmtId="0" fontId="3" fillId="38" borderId="35" xfId="0" applyFont="1" applyFill="1" applyBorder="1" applyAlignment="1">
      <alignment/>
    </xf>
    <xf numFmtId="172" fontId="0" fillId="38" borderId="19" xfId="66" applyNumberFormat="1" applyFont="1" applyFill="1" applyBorder="1" applyAlignment="1">
      <alignment/>
    </xf>
    <xf numFmtId="177" fontId="0" fillId="38" borderId="20" xfId="66" applyNumberFormat="1" applyFont="1" applyFill="1" applyBorder="1" applyAlignment="1">
      <alignment/>
    </xf>
    <xf numFmtId="172" fontId="0" fillId="38" borderId="20" xfId="66" applyNumberFormat="1" applyFont="1" applyFill="1" applyBorder="1" applyAlignment="1">
      <alignment/>
    </xf>
    <xf numFmtId="172" fontId="0" fillId="38" borderId="37" xfId="66" applyNumberFormat="1" applyFont="1" applyFill="1" applyBorder="1" applyAlignment="1">
      <alignment/>
    </xf>
    <xf numFmtId="0" fontId="0" fillId="41" borderId="38" xfId="0" applyFont="1" applyFill="1" applyBorder="1" applyAlignment="1">
      <alignment/>
    </xf>
    <xf numFmtId="0" fontId="0" fillId="41" borderId="39" xfId="0" applyFill="1" applyBorder="1" applyAlignment="1">
      <alignment/>
    </xf>
    <xf numFmtId="172" fontId="0" fillId="41" borderId="40" xfId="66" applyNumberFormat="1" applyFont="1" applyFill="1" applyBorder="1" applyAlignment="1">
      <alignment/>
    </xf>
    <xf numFmtId="172" fontId="0" fillId="41" borderId="41" xfId="66" applyNumberFormat="1" applyFont="1" applyFill="1" applyBorder="1" applyAlignment="1">
      <alignment/>
    </xf>
    <xf numFmtId="178" fontId="0" fillId="41" borderId="41" xfId="66" applyNumberFormat="1" applyFont="1" applyFill="1" applyBorder="1" applyAlignment="1">
      <alignment/>
    </xf>
    <xf numFmtId="172" fontId="0" fillId="41" borderId="32" xfId="66" applyNumberFormat="1" applyFont="1" applyFill="1" applyBorder="1" applyAlignment="1">
      <alignment/>
    </xf>
    <xf numFmtId="172" fontId="0" fillId="0" borderId="42" xfId="66" applyNumberFormat="1" applyFont="1" applyBorder="1" applyAlignment="1">
      <alignment/>
    </xf>
    <xf numFmtId="172" fontId="0" fillId="0" borderId="31" xfId="66" applyNumberFormat="1" applyFont="1" applyBorder="1" applyAlignment="1">
      <alignment/>
    </xf>
    <xf numFmtId="177" fontId="3" fillId="0" borderId="31" xfId="66" applyNumberFormat="1" applyFont="1" applyBorder="1" applyAlignment="1">
      <alignment/>
    </xf>
    <xf numFmtId="177" fontId="3" fillId="33" borderId="31" xfId="66" applyNumberFormat="1" applyFont="1" applyFill="1" applyBorder="1" applyAlignment="1">
      <alignment/>
    </xf>
    <xf numFmtId="172" fontId="3" fillId="33" borderId="31" xfId="66" applyNumberFormat="1" applyFont="1" applyFill="1" applyBorder="1" applyAlignment="1">
      <alignment/>
    </xf>
    <xf numFmtId="172" fontId="3" fillId="0" borderId="24" xfId="66" applyNumberFormat="1" applyFon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17" xfId="0" applyNumberFormat="1" applyBorder="1" applyAlignment="1">
      <alignment/>
    </xf>
    <xf numFmtId="0" fontId="114" fillId="42" borderId="34" xfId="0" applyFont="1" applyFill="1" applyBorder="1" applyAlignment="1">
      <alignment/>
    </xf>
    <xf numFmtId="172" fontId="114" fillId="42" borderId="19" xfId="66" applyNumberFormat="1" applyFont="1" applyFill="1" applyBorder="1" applyAlignment="1">
      <alignment/>
    </xf>
    <xf numFmtId="164" fontId="65" fillId="42" borderId="19" xfId="0" applyNumberFormat="1" applyFont="1" applyFill="1" applyBorder="1" applyAlignment="1">
      <alignment horizontal="center"/>
    </xf>
    <xf numFmtId="172" fontId="114" fillId="38" borderId="19" xfId="66" applyNumberFormat="1" applyFont="1" applyFill="1" applyBorder="1" applyAlignment="1">
      <alignment/>
    </xf>
    <xf numFmtId="177" fontId="114" fillId="39" borderId="20" xfId="66" applyNumberFormat="1" applyFont="1" applyFill="1" applyBorder="1" applyAlignment="1">
      <alignment/>
    </xf>
    <xf numFmtId="0" fontId="115" fillId="38" borderId="35" xfId="0" applyFont="1" applyFill="1" applyBorder="1" applyAlignment="1">
      <alignment/>
    </xf>
    <xf numFmtId="177" fontId="114" fillId="38" borderId="19" xfId="0" applyNumberFormat="1" applyFont="1" applyFill="1" applyBorder="1" applyAlignment="1">
      <alignment/>
    </xf>
    <xf numFmtId="0" fontId="115" fillId="41" borderId="38" xfId="0" applyFont="1" applyFill="1" applyBorder="1" applyAlignment="1">
      <alignment/>
    </xf>
    <xf numFmtId="0" fontId="114" fillId="41" borderId="39" xfId="0" applyFont="1" applyFill="1" applyBorder="1" applyAlignment="1">
      <alignment/>
    </xf>
    <xf numFmtId="172" fontId="114" fillId="41" borderId="40" xfId="66" applyNumberFormat="1" applyFont="1" applyFill="1" applyBorder="1" applyAlignment="1">
      <alignment/>
    </xf>
    <xf numFmtId="164" fontId="65" fillId="41" borderId="40" xfId="0" applyNumberFormat="1" applyFont="1" applyFill="1" applyBorder="1" applyAlignment="1">
      <alignment horizontal="center"/>
    </xf>
    <xf numFmtId="172" fontId="114" fillId="41" borderId="41" xfId="66" applyNumberFormat="1" applyFont="1" applyFill="1" applyBorder="1" applyAlignment="1">
      <alignment/>
    </xf>
    <xf numFmtId="177" fontId="114" fillId="41" borderId="41" xfId="66" applyNumberFormat="1" applyFont="1" applyFill="1" applyBorder="1" applyAlignment="1">
      <alignment/>
    </xf>
    <xf numFmtId="172" fontId="114" fillId="41" borderId="41" xfId="0" applyNumberFormat="1" applyFont="1" applyFill="1" applyBorder="1" applyAlignment="1">
      <alignment/>
    </xf>
    <xf numFmtId="172" fontId="114" fillId="41" borderId="41" xfId="0" applyNumberFormat="1" applyFont="1" applyFill="1" applyBorder="1" applyAlignment="1">
      <alignment wrapText="1"/>
    </xf>
    <xf numFmtId="172" fontId="114" fillId="41" borderId="32" xfId="66" applyNumberFormat="1" applyFont="1" applyFill="1" applyBorder="1" applyAlignment="1">
      <alignment wrapText="1"/>
    </xf>
    <xf numFmtId="0" fontId="2" fillId="0" borderId="30" xfId="0" applyFont="1" applyBorder="1" applyAlignment="1">
      <alignment/>
    </xf>
    <xf numFmtId="172" fontId="3" fillId="0" borderId="31" xfId="6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66" applyNumberFormat="1" applyFont="1" applyBorder="1" applyAlignment="1">
      <alignment/>
    </xf>
    <xf numFmtId="172" fontId="3" fillId="0" borderId="0" xfId="66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2" fontId="0" fillId="0" borderId="0" xfId="93" applyNumberFormat="1" applyFont="1" applyAlignment="1">
      <alignment/>
    </xf>
    <xf numFmtId="0" fontId="114" fillId="36" borderId="19" xfId="0" applyFont="1" applyFill="1" applyBorder="1" applyAlignment="1">
      <alignment/>
    </xf>
    <xf numFmtId="172" fontId="114" fillId="36" borderId="33" xfId="66" applyNumberFormat="1" applyFont="1" applyFill="1" applyBorder="1" applyAlignment="1">
      <alignment/>
    </xf>
    <xf numFmtId="172" fontId="23" fillId="42" borderId="19" xfId="72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0" borderId="47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46" xfId="0" applyFont="1" applyBorder="1" applyAlignment="1">
      <alignment horizontal="justify" vertical="center" wrapText="1"/>
    </xf>
    <xf numFmtId="0" fontId="0" fillId="0" borderId="44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165" fontId="0" fillId="0" borderId="0" xfId="57" applyFont="1" applyAlignment="1">
      <alignment horizontal="center"/>
    </xf>
    <xf numFmtId="165" fontId="0" fillId="0" borderId="19" xfId="57" applyFont="1" applyFill="1" applyBorder="1" applyAlignment="1">
      <alignment horizontal="center" vertical="center" wrapText="1"/>
    </xf>
    <xf numFmtId="165" fontId="0" fillId="0" borderId="19" xfId="57" applyFont="1" applyBorder="1" applyAlignment="1">
      <alignment horizontal="center"/>
    </xf>
    <xf numFmtId="165" fontId="3" fillId="0" borderId="19" xfId="57" applyFont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165" fontId="0" fillId="0" borderId="19" xfId="57" applyFont="1" applyBorder="1" applyAlignment="1">
      <alignment horizontal="center"/>
    </xf>
    <xf numFmtId="0" fontId="3" fillId="0" borderId="0" xfId="0" applyFont="1" applyAlignment="1">
      <alignment/>
    </xf>
    <xf numFmtId="165" fontId="0" fillId="0" borderId="19" xfId="57" applyFont="1" applyBorder="1" applyAlignment="1">
      <alignment/>
    </xf>
    <xf numFmtId="0" fontId="65" fillId="39" borderId="34" xfId="0" applyFont="1" applyFill="1" applyBorder="1" applyAlignment="1">
      <alignment wrapText="1"/>
    </xf>
    <xf numFmtId="177" fontId="65" fillId="39" borderId="19" xfId="66" applyNumberFormat="1" applyFont="1" applyFill="1" applyBorder="1" applyAlignment="1">
      <alignment horizontal="center"/>
    </xf>
    <xf numFmtId="172" fontId="65" fillId="39" borderId="19" xfId="66" applyNumberFormat="1" applyFont="1" applyFill="1" applyBorder="1" applyAlignment="1">
      <alignment horizontal="center"/>
    </xf>
    <xf numFmtId="172" fontId="65" fillId="33" borderId="19" xfId="66" applyNumberFormat="1" applyFont="1" applyFill="1" applyBorder="1" applyAlignment="1">
      <alignment horizontal="center"/>
    </xf>
    <xf numFmtId="172" fontId="65" fillId="33" borderId="20" xfId="66" applyNumberFormat="1" applyFont="1" applyFill="1" applyBorder="1" applyAlignment="1">
      <alignment horizontal="center"/>
    </xf>
    <xf numFmtId="0" fontId="30" fillId="36" borderId="40" xfId="0" applyFont="1" applyFill="1" applyBorder="1" applyAlignment="1">
      <alignment vertical="center"/>
    </xf>
    <xf numFmtId="172" fontId="114" fillId="39" borderId="19" xfId="57" applyNumberFormat="1" applyFont="1" applyFill="1" applyBorder="1" applyAlignment="1">
      <alignment/>
    </xf>
    <xf numFmtId="165" fontId="0" fillId="0" borderId="46" xfId="57" applyFont="1" applyBorder="1" applyAlignment="1">
      <alignment horizontal="justify" vertical="center" wrapText="1"/>
    </xf>
    <xf numFmtId="165" fontId="0" fillId="0" borderId="32" xfId="57" applyFont="1" applyBorder="1" applyAlignment="1">
      <alignment horizontal="justify" vertical="center" wrapText="1"/>
    </xf>
    <xf numFmtId="0" fontId="0" fillId="43" borderId="24" xfId="0" applyFont="1" applyFill="1" applyBorder="1" applyAlignment="1">
      <alignment horizontal="justify" vertical="center" wrapText="1"/>
    </xf>
    <xf numFmtId="165" fontId="0" fillId="43" borderId="48" xfId="57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0" fontId="3" fillId="43" borderId="24" xfId="0" applyFont="1" applyFill="1" applyBorder="1" applyAlignment="1">
      <alignment horizontal="right" vertical="center" wrapText="1"/>
    </xf>
    <xf numFmtId="165" fontId="3" fillId="43" borderId="24" xfId="0" applyNumberFormat="1" applyFont="1" applyFill="1" applyBorder="1" applyAlignment="1">
      <alignment horizontal="right" vertical="center" wrapText="1"/>
    </xf>
    <xf numFmtId="165" fontId="0" fillId="0" borderId="44" xfId="57" applyFont="1" applyBorder="1" applyAlignment="1">
      <alignment horizontal="justify" vertical="center" wrapText="1"/>
    </xf>
    <xf numFmtId="165" fontId="0" fillId="0" borderId="46" xfId="57" applyFont="1" applyBorder="1" applyAlignment="1">
      <alignment horizontal="center" vertical="center" wrapText="1"/>
    </xf>
    <xf numFmtId="165" fontId="0" fillId="0" borderId="47" xfId="57" applyFont="1" applyBorder="1" applyAlignment="1">
      <alignment horizontal="justify" vertical="center" wrapText="1"/>
    </xf>
    <xf numFmtId="165" fontId="0" fillId="0" borderId="32" xfId="57" applyFont="1" applyBorder="1" applyAlignment="1">
      <alignment horizontal="center" vertical="center" wrapText="1"/>
    </xf>
    <xf numFmtId="165" fontId="0" fillId="0" borderId="0" xfId="57" applyFont="1" applyBorder="1" applyAlignment="1">
      <alignment horizontal="justify" vertical="center" wrapText="1"/>
    </xf>
    <xf numFmtId="165" fontId="3" fillId="43" borderId="24" xfId="57" applyFont="1" applyFill="1" applyBorder="1" applyAlignment="1">
      <alignment horizontal="justify" vertical="center" wrapText="1"/>
    </xf>
    <xf numFmtId="165" fontId="0" fillId="43" borderId="24" xfId="57" applyFont="1" applyFill="1" applyBorder="1" applyAlignment="1">
      <alignment horizontal="justify" vertical="center" wrapText="1"/>
    </xf>
    <xf numFmtId="165" fontId="0" fillId="43" borderId="48" xfId="57" applyFont="1" applyFill="1" applyBorder="1" applyAlignment="1">
      <alignment horizontal="center" vertical="center" wrapText="1"/>
    </xf>
    <xf numFmtId="165" fontId="0" fillId="0" borderId="40" xfId="57" applyFont="1" applyBorder="1" applyAlignment="1">
      <alignment horizontal="center"/>
    </xf>
    <xf numFmtId="165" fontId="0" fillId="0" borderId="16" xfId="57" applyFont="1" applyBorder="1" applyAlignment="1">
      <alignment horizontal="center"/>
    </xf>
    <xf numFmtId="165" fontId="3" fillId="0" borderId="40" xfId="57" applyFont="1" applyBorder="1" applyAlignment="1">
      <alignment horizontal="center"/>
    </xf>
    <xf numFmtId="165" fontId="3" fillId="43" borderId="24" xfId="57" applyFont="1" applyFill="1" applyBorder="1" applyAlignment="1">
      <alignment horizontal="center"/>
    </xf>
    <xf numFmtId="43" fontId="0" fillId="0" borderId="0" xfId="0" applyNumberFormat="1" applyAlignment="1">
      <alignment/>
    </xf>
    <xf numFmtId="165" fontId="3" fillId="43" borderId="48" xfId="57" applyFont="1" applyFill="1" applyBorder="1" applyAlignment="1">
      <alignment horizontal="center"/>
    </xf>
    <xf numFmtId="165" fontId="3" fillId="43" borderId="24" xfId="0" applyNumberFormat="1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0" fillId="36" borderId="48" xfId="0" applyFill="1" applyBorder="1" applyAlignment="1">
      <alignment/>
    </xf>
    <xf numFmtId="0" fontId="0" fillId="39" borderId="49" xfId="110" applyFont="1" applyFill="1" applyBorder="1" applyAlignment="1">
      <alignment vertical="center"/>
      <protection/>
    </xf>
    <xf numFmtId="165" fontId="0" fillId="39" borderId="11" xfId="81" applyFont="1" applyFill="1" applyBorder="1" applyAlignment="1">
      <alignment vertical="center"/>
    </xf>
    <xf numFmtId="0" fontId="0" fillId="39" borderId="14" xfId="110" applyFont="1" applyFill="1" applyBorder="1" applyAlignment="1">
      <alignment vertical="center"/>
      <protection/>
    </xf>
    <xf numFmtId="165" fontId="0" fillId="39" borderId="16" xfId="81" applyFont="1" applyFill="1" applyBorder="1" applyAlignment="1">
      <alignment vertical="center"/>
    </xf>
    <xf numFmtId="165" fontId="0" fillId="39" borderId="19" xfId="81" applyFont="1" applyFill="1" applyBorder="1" applyAlignment="1">
      <alignment vertical="center"/>
    </xf>
    <xf numFmtId="0" fontId="0" fillId="39" borderId="11" xfId="110" applyFont="1" applyFill="1" applyBorder="1" applyAlignment="1">
      <alignment horizontal="center" vertical="center"/>
      <protection/>
    </xf>
    <xf numFmtId="0" fontId="0" fillId="39" borderId="12" xfId="110" applyFont="1" applyFill="1" applyBorder="1" applyAlignment="1">
      <alignment horizontal="center" vertical="center"/>
      <protection/>
    </xf>
    <xf numFmtId="0" fontId="0" fillId="39" borderId="16" xfId="110" applyFont="1" applyFill="1" applyBorder="1" applyAlignment="1">
      <alignment horizontal="center" vertical="center"/>
      <protection/>
    </xf>
    <xf numFmtId="0" fontId="0" fillId="39" borderId="17" xfId="110" applyFont="1" applyFill="1" applyBorder="1" applyAlignment="1">
      <alignment horizontal="center" vertical="center"/>
      <protection/>
    </xf>
    <xf numFmtId="0" fontId="0" fillId="39" borderId="19" xfId="110" applyFill="1" applyBorder="1" applyAlignment="1">
      <alignment horizontal="center" vertical="center"/>
      <protection/>
    </xf>
    <xf numFmtId="0" fontId="0" fillId="39" borderId="20" xfId="110" applyFill="1" applyBorder="1" applyAlignment="1">
      <alignment horizontal="center" vertical="center"/>
      <protection/>
    </xf>
    <xf numFmtId="0" fontId="0" fillId="39" borderId="40" xfId="110" applyFill="1" applyBorder="1" applyAlignment="1">
      <alignment horizontal="center" vertical="center"/>
      <protection/>
    </xf>
    <xf numFmtId="0" fontId="0" fillId="39" borderId="41" xfId="110" applyFill="1" applyBorder="1" applyAlignment="1">
      <alignment horizontal="center" vertical="center"/>
      <protection/>
    </xf>
    <xf numFmtId="0" fontId="0" fillId="39" borderId="35" xfId="110" applyFont="1" applyFill="1" applyBorder="1" applyAlignment="1">
      <alignment vertical="center"/>
      <protection/>
    </xf>
    <xf numFmtId="165" fontId="0" fillId="39" borderId="19" xfId="81" applyFont="1" applyFill="1" applyBorder="1" applyAlignment="1">
      <alignment vertical="center"/>
    </xf>
    <xf numFmtId="0" fontId="0" fillId="39" borderId="38" xfId="110" applyFont="1" applyFill="1" applyBorder="1" applyAlignment="1">
      <alignment vertical="center"/>
      <protection/>
    </xf>
    <xf numFmtId="165" fontId="0" fillId="39" borderId="40" xfId="81" applyFont="1" applyFill="1" applyBorder="1" applyAlignment="1">
      <alignment vertical="center"/>
    </xf>
    <xf numFmtId="0" fontId="0" fillId="39" borderId="38" xfId="110" applyFill="1" applyBorder="1" applyAlignment="1">
      <alignment vertical="center"/>
      <protection/>
    </xf>
    <xf numFmtId="0" fontId="0" fillId="39" borderId="16" xfId="110" applyFill="1" applyBorder="1" applyAlignment="1">
      <alignment horizontal="center" vertical="center"/>
      <protection/>
    </xf>
    <xf numFmtId="0" fontId="0" fillId="39" borderId="17" xfId="110" applyFill="1" applyBorder="1" applyAlignment="1">
      <alignment horizontal="center" vertical="center"/>
      <protection/>
    </xf>
    <xf numFmtId="0" fontId="0" fillId="39" borderId="33" xfId="110" applyFill="1" applyBorder="1" applyAlignment="1">
      <alignment horizontal="center" vertical="center"/>
      <protection/>
    </xf>
    <xf numFmtId="0" fontId="0" fillId="39" borderId="50" xfId="110" applyFill="1" applyBorder="1" applyAlignment="1">
      <alignment horizontal="center" vertical="center"/>
      <protection/>
    </xf>
    <xf numFmtId="0" fontId="9" fillId="0" borderId="43" xfId="110" applyFont="1" applyFill="1" applyBorder="1" applyAlignment="1">
      <alignment horizontal="center" vertical="center"/>
      <protection/>
    </xf>
    <xf numFmtId="0" fontId="3" fillId="44" borderId="24" xfId="0" applyFont="1" applyFill="1" applyBorder="1" applyAlignment="1">
      <alignment horizontal="center" vertical="center" wrapText="1"/>
    </xf>
    <xf numFmtId="0" fontId="116" fillId="45" borderId="51" xfId="0" applyFont="1" applyFill="1" applyBorder="1" applyAlignment="1">
      <alignment horizontal="center" vertical="center" wrapText="1" readingOrder="1"/>
    </xf>
    <xf numFmtId="0" fontId="117" fillId="45" borderId="52" xfId="0" applyFont="1" applyFill="1" applyBorder="1" applyAlignment="1">
      <alignment horizontal="left" vertical="center" wrapText="1" readingOrder="1"/>
    </xf>
    <xf numFmtId="0" fontId="117" fillId="45" borderId="53" xfId="0" applyFont="1" applyFill="1" applyBorder="1" applyAlignment="1">
      <alignment horizontal="left" vertical="center" wrapText="1" readingOrder="1"/>
    </xf>
    <xf numFmtId="0" fontId="117" fillId="45" borderId="51" xfId="0" applyFont="1" applyFill="1" applyBorder="1" applyAlignment="1">
      <alignment horizontal="left" vertical="center" wrapText="1" readingOrder="1"/>
    </xf>
    <xf numFmtId="0" fontId="117" fillId="45" borderId="53" xfId="0" applyFont="1" applyFill="1" applyBorder="1" applyAlignment="1">
      <alignment horizontal="center" vertical="center" wrapText="1" readingOrder="1"/>
    </xf>
    <xf numFmtId="0" fontId="117" fillId="0" borderId="54" xfId="0" applyFont="1" applyBorder="1" applyAlignment="1">
      <alignment horizontal="left" vertical="center" wrapText="1" readingOrder="1"/>
    </xf>
    <xf numFmtId="0" fontId="117" fillId="0" borderId="55" xfId="0" applyFont="1" applyBorder="1" applyAlignment="1">
      <alignment horizontal="left" vertical="center" wrapText="1" readingOrder="1"/>
    </xf>
    <xf numFmtId="0" fontId="117" fillId="0" borderId="53" xfId="0" applyFont="1" applyBorder="1" applyAlignment="1">
      <alignment horizontal="center" vertical="center" wrapText="1" readingOrder="1"/>
    </xf>
    <xf numFmtId="0" fontId="117" fillId="39" borderId="56" xfId="0" applyFont="1" applyFill="1" applyBorder="1" applyAlignment="1">
      <alignment horizontal="left" vertical="center" wrapText="1" readingOrder="1"/>
    </xf>
    <xf numFmtId="3" fontId="117" fillId="39" borderId="56" xfId="0" applyNumberFormat="1" applyFont="1" applyFill="1" applyBorder="1" applyAlignment="1">
      <alignment horizontal="left" vertical="center" wrapText="1" readingOrder="1"/>
    </xf>
    <xf numFmtId="0" fontId="117" fillId="46" borderId="57" xfId="0" applyFont="1" applyFill="1" applyBorder="1" applyAlignment="1">
      <alignment horizontal="left" vertical="center" wrapText="1" readingOrder="1"/>
    </xf>
    <xf numFmtId="0" fontId="118" fillId="46" borderId="58" xfId="0" applyFont="1" applyFill="1" applyBorder="1" applyAlignment="1">
      <alignment horizontal="left" vertical="center" wrapText="1" readingOrder="1"/>
    </xf>
    <xf numFmtId="0" fontId="117" fillId="46" borderId="59" xfId="0" applyFont="1" applyFill="1" applyBorder="1" applyAlignment="1">
      <alignment horizontal="left" vertical="center" wrapText="1" readingOrder="1"/>
    </xf>
    <xf numFmtId="0" fontId="117" fillId="0" borderId="60" xfId="0" applyFont="1" applyBorder="1" applyAlignment="1">
      <alignment horizontal="left" vertical="center" wrapText="1" readingOrder="1"/>
    </xf>
    <xf numFmtId="0" fontId="118" fillId="0" borderId="61" xfId="0" applyFont="1" applyBorder="1" applyAlignment="1">
      <alignment horizontal="left" vertical="center" wrapText="1" readingOrder="1"/>
    </xf>
    <xf numFmtId="0" fontId="118" fillId="0" borderId="62" xfId="0" applyFont="1" applyBorder="1" applyAlignment="1">
      <alignment horizontal="left" vertical="center" wrapText="1" readingOrder="1"/>
    </xf>
    <xf numFmtId="0" fontId="117" fillId="0" borderId="63" xfId="0" applyFont="1" applyBorder="1" applyAlignment="1">
      <alignment horizontal="left" vertical="center" wrapText="1" readingOrder="1"/>
    </xf>
    <xf numFmtId="0" fontId="117" fillId="0" borderId="64" xfId="0" applyFont="1" applyBorder="1" applyAlignment="1">
      <alignment horizontal="left" vertical="center" wrapText="1" readingOrder="1"/>
    </xf>
    <xf numFmtId="0" fontId="117" fillId="0" borderId="65" xfId="0" applyFont="1" applyBorder="1" applyAlignment="1">
      <alignment horizontal="left" vertical="center" wrapText="1" readingOrder="1"/>
    </xf>
    <xf numFmtId="3" fontId="117" fillId="39" borderId="66" xfId="0" applyNumberFormat="1" applyFont="1" applyFill="1" applyBorder="1" applyAlignment="1">
      <alignment horizontal="left" vertical="center" wrapText="1" readingOrder="1"/>
    </xf>
    <xf numFmtId="0" fontId="117" fillId="39" borderId="67" xfId="0" applyFont="1" applyFill="1" applyBorder="1" applyAlignment="1">
      <alignment horizontal="left" vertical="center" wrapText="1" readingOrder="1"/>
    </xf>
    <xf numFmtId="0" fontId="117" fillId="39" borderId="54" xfId="0" applyFont="1" applyFill="1" applyBorder="1" applyAlignment="1">
      <alignment horizontal="left" vertical="center" wrapText="1" readingOrder="1"/>
    </xf>
    <xf numFmtId="0" fontId="117" fillId="39" borderId="68" xfId="0" applyFont="1" applyFill="1" applyBorder="1" applyAlignment="1">
      <alignment horizontal="left" vertical="center" wrapText="1" readingOrder="1"/>
    </xf>
    <xf numFmtId="0" fontId="119" fillId="45" borderId="52" xfId="0" applyFont="1" applyFill="1" applyBorder="1" applyAlignment="1">
      <alignment horizontal="left" vertical="center" wrapText="1" readingOrder="1"/>
    </xf>
    <xf numFmtId="0" fontId="117" fillId="45" borderId="69" xfId="0" applyFont="1" applyFill="1" applyBorder="1" applyAlignment="1">
      <alignment horizontal="center" vertical="center" wrapText="1" readingOrder="1"/>
    </xf>
    <xf numFmtId="0" fontId="117" fillId="0" borderId="53" xfId="0" applyFont="1" applyBorder="1" applyAlignment="1">
      <alignment horizontal="left" vertical="center" wrapText="1" readingOrder="1"/>
    </xf>
    <xf numFmtId="0" fontId="117" fillId="45" borderId="70" xfId="0" applyFont="1" applyFill="1" applyBorder="1" applyAlignment="1">
      <alignment horizontal="left" vertical="center" wrapText="1" readingOrder="1"/>
    </xf>
    <xf numFmtId="0" fontId="65" fillId="0" borderId="34" xfId="0" applyFont="1" applyBorder="1" applyAlignment="1">
      <alignment/>
    </xf>
    <xf numFmtId="0" fontId="65" fillId="42" borderId="19" xfId="0" applyFont="1" applyFill="1" applyBorder="1" applyAlignment="1">
      <alignment horizontal="center" vertical="center" wrapText="1"/>
    </xf>
    <xf numFmtId="0" fontId="65" fillId="0" borderId="34" xfId="0" applyFont="1" applyBorder="1" applyAlignment="1">
      <alignment wrapText="1"/>
    </xf>
    <xf numFmtId="3" fontId="65" fillId="0" borderId="19" xfId="0" applyNumberFormat="1" applyFont="1" applyBorder="1" applyAlignment="1">
      <alignment/>
    </xf>
    <xf numFmtId="3" fontId="65" fillId="42" borderId="19" xfId="0" applyNumberFormat="1" applyFont="1" applyFill="1" applyBorder="1" applyAlignment="1">
      <alignment horizontal="center" vertical="center"/>
    </xf>
    <xf numFmtId="10" fontId="65" fillId="0" borderId="19" xfId="0" applyNumberFormat="1" applyFont="1" applyBorder="1" applyAlignment="1">
      <alignment/>
    </xf>
    <xf numFmtId="10" fontId="65" fillId="33" borderId="19" xfId="0" applyNumberFormat="1" applyFont="1" applyFill="1" applyBorder="1" applyAlignment="1">
      <alignment/>
    </xf>
    <xf numFmtId="10" fontId="65" fillId="0" borderId="19" xfId="0" applyNumberFormat="1" applyFont="1" applyFill="1" applyBorder="1" applyAlignment="1">
      <alignment/>
    </xf>
    <xf numFmtId="172" fontId="65" fillId="0" borderId="19" xfId="66" applyNumberFormat="1" applyFont="1" applyBorder="1" applyAlignment="1">
      <alignment/>
    </xf>
    <xf numFmtId="172" fontId="65" fillId="33" borderId="19" xfId="66" applyNumberFormat="1" applyFont="1" applyFill="1" applyBorder="1" applyAlignment="1">
      <alignment/>
    </xf>
    <xf numFmtId="172" fontId="65" fillId="33" borderId="20" xfId="66" applyNumberFormat="1" applyFont="1" applyFill="1" applyBorder="1" applyAlignment="1">
      <alignment/>
    </xf>
    <xf numFmtId="0" fontId="65" fillId="33" borderId="36" xfId="0" applyFont="1" applyFill="1" applyBorder="1" applyAlignment="1">
      <alignment/>
    </xf>
    <xf numFmtId="0" fontId="120" fillId="0" borderId="19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/>
    </xf>
    <xf numFmtId="0" fontId="115" fillId="0" borderId="19" xfId="0" applyFont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/>
    </xf>
    <xf numFmtId="0" fontId="115" fillId="0" borderId="19" xfId="0" applyFont="1" applyBorder="1" applyAlignment="1">
      <alignment horizontal="center" vertical="center" wrapText="1"/>
    </xf>
    <xf numFmtId="0" fontId="115" fillId="0" borderId="36" xfId="0" applyFont="1" applyBorder="1" applyAlignment="1">
      <alignment horizontal="center" vertical="center"/>
    </xf>
    <xf numFmtId="0" fontId="121" fillId="0" borderId="36" xfId="0" applyFont="1" applyFill="1" applyBorder="1" applyAlignment="1">
      <alignment horizontal="center"/>
    </xf>
    <xf numFmtId="0" fontId="117" fillId="45" borderId="25" xfId="0" applyFont="1" applyFill="1" applyBorder="1" applyAlignment="1">
      <alignment horizontal="left" vertical="center" wrapText="1" readingOrder="1"/>
    </xf>
    <xf numFmtId="0" fontId="117" fillId="45" borderId="27" xfId="0" applyFont="1" applyFill="1" applyBorder="1" applyAlignment="1">
      <alignment horizontal="left" vertical="center" wrapText="1" readingOrder="1"/>
    </xf>
    <xf numFmtId="0" fontId="117" fillId="45" borderId="27" xfId="0" applyFont="1" applyFill="1" applyBorder="1" applyAlignment="1">
      <alignment horizontal="center" vertical="center" wrapText="1" readingOrder="1"/>
    </xf>
    <xf numFmtId="0" fontId="117" fillId="45" borderId="48" xfId="0" applyFont="1" applyFill="1" applyBorder="1" applyAlignment="1">
      <alignment horizontal="center" vertical="center" wrapText="1" readingOrder="1"/>
    </xf>
    <xf numFmtId="0" fontId="116" fillId="0" borderId="71" xfId="0" applyFont="1" applyBorder="1" applyAlignment="1">
      <alignment horizontal="center" vertical="center" wrapText="1" readingOrder="1"/>
    </xf>
    <xf numFmtId="0" fontId="116" fillId="47" borderId="24" xfId="0" applyFont="1" applyFill="1" applyBorder="1" applyAlignment="1">
      <alignment horizontal="left" vertical="center" wrapText="1" readingOrder="1"/>
    </xf>
    <xf numFmtId="0" fontId="117" fillId="39" borderId="72" xfId="0" applyFont="1" applyFill="1" applyBorder="1" applyAlignment="1">
      <alignment horizontal="left" vertical="center" wrapText="1" readingOrder="1"/>
    </xf>
    <xf numFmtId="3" fontId="117" fillId="39" borderId="73" xfId="0" applyNumberFormat="1" applyFont="1" applyFill="1" applyBorder="1" applyAlignment="1">
      <alignment horizontal="left" vertical="center" wrapText="1" readingOrder="1"/>
    </xf>
    <xf numFmtId="0" fontId="117" fillId="39" borderId="74" xfId="0" applyFont="1" applyFill="1" applyBorder="1" applyAlignment="1">
      <alignment horizontal="left" vertical="center" wrapText="1" readingOrder="1"/>
    </xf>
    <xf numFmtId="0" fontId="117" fillId="39" borderId="75" xfId="0" applyFont="1" applyFill="1" applyBorder="1" applyAlignment="1">
      <alignment horizontal="left" vertical="center" wrapText="1" readingOrder="1"/>
    </xf>
    <xf numFmtId="0" fontId="117" fillId="39" borderId="76" xfId="0" applyFont="1" applyFill="1" applyBorder="1" applyAlignment="1">
      <alignment horizontal="left" vertical="center" wrapText="1" readingOrder="1"/>
    </xf>
    <xf numFmtId="0" fontId="117" fillId="39" borderId="77" xfId="0" applyFont="1" applyFill="1" applyBorder="1" applyAlignment="1">
      <alignment horizontal="left" vertical="center" wrapText="1" readingOrder="1"/>
    </xf>
    <xf numFmtId="0" fontId="117" fillId="39" borderId="78" xfId="0" applyFont="1" applyFill="1" applyBorder="1" applyAlignment="1">
      <alignment horizontal="left" vertical="center" wrapText="1" readingOrder="1"/>
    </xf>
    <xf numFmtId="0" fontId="117" fillId="39" borderId="79" xfId="0" applyFont="1" applyFill="1" applyBorder="1" applyAlignment="1">
      <alignment horizontal="left" vertical="center" wrapText="1" readingOrder="1"/>
    </xf>
    <xf numFmtId="0" fontId="117" fillId="39" borderId="80" xfId="0" applyFont="1" applyFill="1" applyBorder="1" applyAlignment="1">
      <alignment horizontal="left" vertical="center" wrapText="1" readingOrder="1"/>
    </xf>
    <xf numFmtId="0" fontId="117" fillId="45" borderId="81" xfId="0" applyFont="1" applyFill="1" applyBorder="1" applyAlignment="1">
      <alignment horizontal="left" vertical="center" wrapText="1" readingOrder="1"/>
    </xf>
    <xf numFmtId="0" fontId="117" fillId="45" borderId="82" xfId="0" applyFont="1" applyFill="1" applyBorder="1" applyAlignment="1">
      <alignment horizontal="left" vertical="center" wrapText="1" readingOrder="1"/>
    </xf>
    <xf numFmtId="0" fontId="117" fillId="45" borderId="52" xfId="0" applyFont="1" applyFill="1" applyBorder="1" applyAlignment="1">
      <alignment horizontal="center" vertical="center" wrapText="1" readingOrder="1"/>
    </xf>
    <xf numFmtId="0" fontId="117" fillId="39" borderId="83" xfId="0" applyFont="1" applyFill="1" applyBorder="1" applyAlignment="1">
      <alignment horizontal="left" vertical="center" wrapText="1" readingOrder="1"/>
    </xf>
    <xf numFmtId="0" fontId="118" fillId="48" borderId="69" xfId="0" applyFont="1" applyFill="1" applyBorder="1" applyAlignment="1">
      <alignment horizontal="left" vertical="center" wrapText="1" readingOrder="1"/>
    </xf>
    <xf numFmtId="0" fontId="117" fillId="0" borderId="69" xfId="0" applyFont="1" applyBorder="1" applyAlignment="1">
      <alignment horizontal="center" vertical="center" wrapText="1" readingOrder="1"/>
    </xf>
    <xf numFmtId="0" fontId="117" fillId="49" borderId="69" xfId="0" applyFont="1" applyFill="1" applyBorder="1" applyAlignment="1">
      <alignment horizontal="center" vertical="center" wrapText="1" readingOrder="1"/>
    </xf>
    <xf numFmtId="0" fontId="119" fillId="48" borderId="69" xfId="0" applyFont="1" applyFill="1" applyBorder="1" applyAlignment="1">
      <alignment horizontal="left" vertical="center" wrapText="1" readingOrder="1"/>
    </xf>
    <xf numFmtId="0" fontId="122" fillId="45" borderId="54" xfId="0" applyFont="1" applyFill="1" applyBorder="1" applyAlignment="1">
      <alignment horizontal="left" vertical="center" wrapText="1" readingOrder="1"/>
    </xf>
    <xf numFmtId="0" fontId="122" fillId="45" borderId="68" xfId="0" applyFont="1" applyFill="1" applyBorder="1" applyAlignment="1">
      <alignment horizontal="left" vertical="center" wrapText="1" readingOrder="1"/>
    </xf>
    <xf numFmtId="0" fontId="122" fillId="45" borderId="83" xfId="0" applyFont="1" applyFill="1" applyBorder="1" applyAlignment="1">
      <alignment horizontal="left" vertical="center" wrapText="1" readingOrder="1"/>
    </xf>
    <xf numFmtId="0" fontId="118" fillId="45" borderId="69" xfId="0" applyFont="1" applyFill="1" applyBorder="1" applyAlignment="1">
      <alignment horizontal="left" vertical="center" wrapText="1" readingOrder="1"/>
    </xf>
    <xf numFmtId="0" fontId="117" fillId="45" borderId="54" xfId="0" applyFont="1" applyFill="1" applyBorder="1" applyAlignment="1">
      <alignment horizontal="left" vertical="center" wrapText="1" readingOrder="1"/>
    </xf>
    <xf numFmtId="0" fontId="117" fillId="45" borderId="68" xfId="0" applyFont="1" applyFill="1" applyBorder="1" applyAlignment="1">
      <alignment horizontal="left" vertical="center" wrapText="1" readingOrder="1"/>
    </xf>
    <xf numFmtId="0" fontId="117" fillId="45" borderId="83" xfId="0" applyFont="1" applyFill="1" applyBorder="1" applyAlignment="1">
      <alignment horizontal="left" vertical="center" wrapText="1" readingOrder="1"/>
    </xf>
    <xf numFmtId="0" fontId="117" fillId="20" borderId="52" xfId="0" applyFont="1" applyFill="1" applyBorder="1" applyAlignment="1">
      <alignment horizontal="left" vertical="center" wrapText="1" readingOrder="1"/>
    </xf>
    <xf numFmtId="0" fontId="117" fillId="20" borderId="53" xfId="0" applyFont="1" applyFill="1" applyBorder="1" applyAlignment="1">
      <alignment horizontal="left" vertical="center" wrapText="1" readingOrder="1"/>
    </xf>
    <xf numFmtId="0" fontId="116" fillId="20" borderId="69" xfId="0" applyFont="1" applyFill="1" applyBorder="1" applyAlignment="1">
      <alignment horizontal="center" vertical="center" wrapText="1" readingOrder="1"/>
    </xf>
    <xf numFmtId="0" fontId="116" fillId="49" borderId="69" xfId="0" applyFont="1" applyFill="1" applyBorder="1" applyAlignment="1">
      <alignment horizontal="center" vertical="center" wrapText="1" readingOrder="1"/>
    </xf>
    <xf numFmtId="0" fontId="116" fillId="0" borderId="24" xfId="0" applyFont="1" applyBorder="1" applyAlignment="1">
      <alignment horizontal="center" vertical="center" wrapText="1" readingOrder="1"/>
    </xf>
    <xf numFmtId="0" fontId="116" fillId="39" borderId="84" xfId="0" applyFont="1" applyFill="1" applyBorder="1" applyAlignment="1">
      <alignment horizontal="right" vertical="center" wrapText="1" readingOrder="1"/>
    </xf>
    <xf numFmtId="0" fontId="116" fillId="48" borderId="84" xfId="0" applyFont="1" applyFill="1" applyBorder="1" applyAlignment="1">
      <alignment horizontal="left" vertical="center" wrapText="1" readingOrder="1"/>
    </xf>
    <xf numFmtId="0" fontId="123" fillId="48" borderId="85" xfId="0" applyFont="1" applyFill="1" applyBorder="1" applyAlignment="1">
      <alignment horizontal="left" vertical="center" wrapText="1" readingOrder="1"/>
    </xf>
    <xf numFmtId="0" fontId="116" fillId="0" borderId="86" xfId="0" applyFont="1" applyBorder="1" applyAlignment="1">
      <alignment horizontal="center" wrapText="1" readingOrder="1"/>
    </xf>
    <xf numFmtId="0" fontId="116" fillId="0" borderId="87" xfId="0" applyFont="1" applyBorder="1" applyAlignment="1">
      <alignment horizontal="center" wrapText="1" readingOrder="1"/>
    </xf>
    <xf numFmtId="0" fontId="116" fillId="0" borderId="88" xfId="0" applyFont="1" applyBorder="1" applyAlignment="1">
      <alignment horizontal="center" wrapText="1" readingOrder="1"/>
    </xf>
    <xf numFmtId="0" fontId="117" fillId="45" borderId="25" xfId="0" applyFont="1" applyFill="1" applyBorder="1" applyAlignment="1">
      <alignment horizontal="left" wrapText="1" readingOrder="1"/>
    </xf>
    <xf numFmtId="0" fontId="117" fillId="45" borderId="27" xfId="0" applyFont="1" applyFill="1" applyBorder="1" applyAlignment="1">
      <alignment horizontal="center" wrapText="1" readingOrder="1"/>
    </xf>
    <xf numFmtId="0" fontId="117" fillId="45" borderId="27" xfId="0" applyFont="1" applyFill="1" applyBorder="1" applyAlignment="1">
      <alignment horizontal="left" wrapText="1" readingOrder="1"/>
    </xf>
    <xf numFmtId="0" fontId="117" fillId="45" borderId="48" xfId="0" applyFont="1" applyFill="1" applyBorder="1" applyAlignment="1">
      <alignment horizontal="left" wrapText="1" readingOrder="1"/>
    </xf>
    <xf numFmtId="0" fontId="124" fillId="39" borderId="65" xfId="0" applyFont="1" applyFill="1" applyBorder="1" applyAlignment="1">
      <alignment horizontal="center" vertical="center" wrapText="1" readingOrder="1"/>
    </xf>
    <xf numFmtId="0" fontId="116" fillId="48" borderId="71" xfId="0" applyFont="1" applyFill="1" applyBorder="1" applyAlignment="1">
      <alignment horizontal="left" vertical="center" wrapText="1" readingOrder="1"/>
    </xf>
    <xf numFmtId="0" fontId="15" fillId="0" borderId="81" xfId="0" applyFont="1" applyBorder="1" applyAlignment="1">
      <alignment wrapText="1"/>
    </xf>
    <xf numFmtId="0" fontId="117" fillId="45" borderId="24" xfId="0" applyFont="1" applyFill="1" applyBorder="1" applyAlignment="1">
      <alignment horizontal="left" vertical="center" wrapText="1" readingOrder="1"/>
    </xf>
    <xf numFmtId="3" fontId="116" fillId="47" borderId="53" xfId="0" applyNumberFormat="1" applyFont="1" applyFill="1" applyBorder="1" applyAlignment="1">
      <alignment horizontal="center" vertical="center" wrapText="1" readingOrder="1"/>
    </xf>
    <xf numFmtId="3" fontId="116" fillId="47" borderId="69" xfId="0" applyNumberFormat="1" applyFont="1" applyFill="1" applyBorder="1" applyAlignment="1">
      <alignment horizontal="center" vertical="center" wrapText="1" readingOrder="1"/>
    </xf>
    <xf numFmtId="3" fontId="116" fillId="49" borderId="69" xfId="0" applyNumberFormat="1" applyFont="1" applyFill="1" applyBorder="1" applyAlignment="1">
      <alignment horizontal="center" vertical="center" wrapText="1" readingOrder="1"/>
    </xf>
    <xf numFmtId="0" fontId="65" fillId="50" borderId="19" xfId="106" applyFont="1" applyFill="1" applyBorder="1">
      <alignment/>
      <protection/>
    </xf>
    <xf numFmtId="0" fontId="125" fillId="50" borderId="19" xfId="106" applyFont="1" applyFill="1" applyBorder="1">
      <alignment/>
      <protection/>
    </xf>
    <xf numFmtId="0" fontId="126" fillId="0" borderId="35" xfId="0" applyFont="1" applyBorder="1" applyAlignment="1">
      <alignment vertical="top" wrapText="1" readingOrder="1"/>
    </xf>
    <xf numFmtId="0" fontId="127" fillId="0" borderId="0" xfId="0" applyFont="1" applyAlignment="1">
      <alignment horizontal="right" vertical="center"/>
    </xf>
    <xf numFmtId="0" fontId="117" fillId="39" borderId="89" xfId="0" applyFont="1" applyFill="1" applyBorder="1" applyAlignment="1">
      <alignment horizontal="left" vertical="center" wrapText="1" readingOrder="1"/>
    </xf>
    <xf numFmtId="0" fontId="117" fillId="39" borderId="90" xfId="0" applyFont="1" applyFill="1" applyBorder="1" applyAlignment="1">
      <alignment horizontal="left" vertical="center" wrapText="1" readingOrder="1"/>
    </xf>
    <xf numFmtId="0" fontId="117" fillId="39" borderId="91" xfId="0" applyFont="1" applyFill="1" applyBorder="1" applyAlignment="1">
      <alignment horizontal="left" vertical="center" wrapText="1" readingOrder="1"/>
    </xf>
    <xf numFmtId="0" fontId="119" fillId="48" borderId="65" xfId="0" applyFont="1" applyFill="1" applyBorder="1" applyAlignment="1">
      <alignment horizontal="left" vertical="center" wrapText="1" readingOrder="1"/>
    </xf>
    <xf numFmtId="0" fontId="117" fillId="0" borderId="65" xfId="0" applyFont="1" applyBorder="1" applyAlignment="1">
      <alignment horizontal="center" vertical="center" wrapText="1" readingOrder="1"/>
    </xf>
    <xf numFmtId="0" fontId="117" fillId="49" borderId="65" xfId="0" applyFont="1" applyFill="1" applyBorder="1" applyAlignment="1">
      <alignment horizontal="center" vertical="center" wrapText="1" readingOrder="1"/>
    </xf>
    <xf numFmtId="0" fontId="116" fillId="20" borderId="92" xfId="0" applyFont="1" applyFill="1" applyBorder="1" applyAlignment="1">
      <alignment horizontal="left" vertical="center" wrapText="1" readingOrder="1"/>
    </xf>
    <xf numFmtId="0" fontId="128" fillId="47" borderId="93" xfId="0" applyFont="1" applyFill="1" applyBorder="1" applyAlignment="1">
      <alignment horizontal="left" vertical="center" wrapText="1" readingOrder="1"/>
    </xf>
    <xf numFmtId="0" fontId="117" fillId="45" borderId="94" xfId="0" applyFont="1" applyFill="1" applyBorder="1" applyAlignment="1">
      <alignment horizontal="left" vertical="center" wrapText="1" readingOrder="1"/>
    </xf>
    <xf numFmtId="0" fontId="129" fillId="0" borderId="44" xfId="0" applyFont="1" applyBorder="1" applyAlignment="1">
      <alignment horizontal="left" vertical="center" wrapText="1" readingOrder="1"/>
    </xf>
    <xf numFmtId="0" fontId="116" fillId="0" borderId="53" xfId="0" applyFont="1" applyBorder="1" applyAlignment="1">
      <alignment horizontal="center" vertical="center" wrapText="1" readingOrder="1"/>
    </xf>
    <xf numFmtId="0" fontId="117" fillId="0" borderId="95" xfId="0" applyFont="1" applyBorder="1" applyAlignment="1">
      <alignment horizontal="left" vertical="center" wrapText="1" readingOrder="1"/>
    </xf>
    <xf numFmtId="0" fontId="116" fillId="0" borderId="96" xfId="0" applyFont="1" applyBorder="1" applyAlignment="1">
      <alignment horizontal="center" vertical="center" wrapText="1" readingOrder="1"/>
    </xf>
    <xf numFmtId="0" fontId="117" fillId="0" borderId="97" xfId="0" applyFont="1" applyBorder="1" applyAlignment="1">
      <alignment horizontal="left" vertical="center" wrapText="1" readingOrder="1"/>
    </xf>
    <xf numFmtId="0" fontId="116" fillId="45" borderId="48" xfId="0" applyFont="1" applyFill="1" applyBorder="1" applyAlignment="1">
      <alignment horizontal="left" vertical="center" wrapText="1" readingOrder="1"/>
    </xf>
    <xf numFmtId="0" fontId="130" fillId="45" borderId="53" xfId="0" applyFont="1" applyFill="1" applyBorder="1" applyAlignment="1">
      <alignment horizontal="left" vertical="center" wrapText="1" readingOrder="1"/>
    </xf>
    <xf numFmtId="3" fontId="131" fillId="51" borderId="45" xfId="0" applyNumberFormat="1" applyFont="1" applyFill="1" applyBorder="1" applyAlignment="1">
      <alignment horizontal="center" vertical="center" wrapText="1" readingOrder="1"/>
    </xf>
    <xf numFmtId="0" fontId="132" fillId="52" borderId="25" xfId="0" applyFont="1" applyFill="1" applyBorder="1" applyAlignment="1">
      <alignment horizontal="center" vertical="center" wrapText="1" readingOrder="1"/>
    </xf>
    <xf numFmtId="3" fontId="131" fillId="52" borderId="48" xfId="0" applyNumberFormat="1" applyFont="1" applyFill="1" applyBorder="1" applyAlignment="1">
      <alignment horizontal="center" vertical="center" wrapText="1" readingOrder="1"/>
    </xf>
    <xf numFmtId="0" fontId="126" fillId="0" borderId="98" xfId="0" applyFont="1" applyBorder="1" applyAlignment="1">
      <alignment horizontal="left" wrapText="1" readingOrder="1"/>
    </xf>
    <xf numFmtId="0" fontId="133" fillId="0" borderId="99" xfId="0" applyFont="1" applyFill="1" applyBorder="1" applyAlignment="1">
      <alignment horizontal="right" vertical="center" wrapText="1" readingOrder="1"/>
    </xf>
    <xf numFmtId="0" fontId="114" fillId="36" borderId="40" xfId="0" applyFont="1" applyFill="1" applyBorder="1" applyAlignment="1">
      <alignment/>
    </xf>
    <xf numFmtId="0" fontId="114" fillId="52" borderId="100" xfId="0" applyFont="1" applyFill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35" xfId="0" applyFont="1" applyBorder="1" applyAlignment="1">
      <alignment/>
    </xf>
    <xf numFmtId="0" fontId="65" fillId="0" borderId="19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172" fontId="78" fillId="53" borderId="19" xfId="66" applyNumberFormat="1" applyFont="1" applyFill="1" applyBorder="1" applyAlignment="1">
      <alignment vertical="top" wrapText="1"/>
    </xf>
    <xf numFmtId="0" fontId="65" fillId="0" borderId="19" xfId="0" applyFont="1" applyBorder="1" applyAlignment="1">
      <alignment horizontal="center" vertical="center" wrapText="1"/>
    </xf>
    <xf numFmtId="0" fontId="134" fillId="0" borderId="19" xfId="0" applyFont="1" applyBorder="1" applyAlignment="1">
      <alignment horizontal="center" vertical="center" wrapText="1"/>
    </xf>
    <xf numFmtId="0" fontId="78" fillId="0" borderId="35" xfId="0" applyFont="1" applyBorder="1" applyAlignment="1">
      <alignment/>
    </xf>
    <xf numFmtId="3" fontId="65" fillId="0" borderId="19" xfId="0" applyNumberFormat="1" applyFont="1" applyBorder="1" applyAlignment="1">
      <alignment horizontal="center"/>
    </xf>
    <xf numFmtId="3" fontId="65" fillId="0" borderId="19" xfId="0" applyNumberFormat="1" applyFont="1" applyBorder="1" applyAlignment="1">
      <alignment horizontal="center" vertical="center"/>
    </xf>
    <xf numFmtId="10" fontId="65" fillId="0" borderId="19" xfId="0" applyNumberFormat="1" applyFont="1" applyBorder="1" applyAlignment="1">
      <alignment horizontal="center"/>
    </xf>
    <xf numFmtId="10" fontId="65" fillId="33" borderId="19" xfId="0" applyNumberFormat="1" applyFont="1" applyFill="1" applyBorder="1" applyAlignment="1">
      <alignment horizontal="center"/>
    </xf>
    <xf numFmtId="10" fontId="65" fillId="0" borderId="19" xfId="0" applyNumberFormat="1" applyFont="1" applyFill="1" applyBorder="1" applyAlignment="1">
      <alignment horizontal="center"/>
    </xf>
    <xf numFmtId="172" fontId="65" fillId="0" borderId="19" xfId="66" applyNumberFormat="1" applyFont="1" applyBorder="1" applyAlignment="1">
      <alignment horizontal="center"/>
    </xf>
    <xf numFmtId="0" fontId="65" fillId="33" borderId="36" xfId="0" applyFont="1" applyFill="1" applyBorder="1" applyAlignment="1">
      <alignment horizontal="center"/>
    </xf>
    <xf numFmtId="172" fontId="65" fillId="0" borderId="0" xfId="66" applyNumberFormat="1" applyFont="1" applyBorder="1" applyAlignment="1">
      <alignment/>
    </xf>
    <xf numFmtId="172" fontId="78" fillId="0" borderId="0" xfId="66" applyNumberFormat="1" applyFont="1" applyBorder="1" applyAlignment="1">
      <alignment/>
    </xf>
    <xf numFmtId="0" fontId="36" fillId="54" borderId="24" xfId="0" applyFont="1" applyFill="1" applyBorder="1" applyAlignment="1">
      <alignment horizontal="center" vertical="center" wrapText="1"/>
    </xf>
    <xf numFmtId="183" fontId="65" fillId="0" borderId="101" xfId="0" applyNumberFormat="1" applyFont="1" applyBorder="1" applyAlignment="1">
      <alignment/>
    </xf>
    <xf numFmtId="183" fontId="65" fillId="33" borderId="101" xfId="0" applyNumberFormat="1" applyFont="1" applyFill="1" applyBorder="1" applyAlignment="1">
      <alignment/>
    </xf>
    <xf numFmtId="0" fontId="65" fillId="0" borderId="102" xfId="0" applyFont="1" applyBorder="1" applyAlignment="1">
      <alignment/>
    </xf>
    <xf numFmtId="183" fontId="36" fillId="0" borderId="48" xfId="0" applyNumberFormat="1" applyFont="1" applyBorder="1" applyAlignment="1">
      <alignment/>
    </xf>
    <xf numFmtId="0" fontId="65" fillId="0" borderId="0" xfId="0" applyFont="1" applyAlignment="1">
      <alignment/>
    </xf>
    <xf numFmtId="0" fontId="30" fillId="50" borderId="19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 wrapText="1"/>
    </xf>
    <xf numFmtId="0" fontId="65" fillId="16" borderId="19" xfId="0" applyFont="1" applyFill="1" applyBorder="1" applyAlignment="1">
      <alignment horizontal="center" vertical="center" wrapText="1"/>
    </xf>
    <xf numFmtId="0" fontId="65" fillId="18" borderId="19" xfId="0" applyFont="1" applyFill="1" applyBorder="1" applyAlignment="1">
      <alignment horizontal="center" vertical="center" wrapText="1"/>
    </xf>
    <xf numFmtId="0" fontId="65" fillId="19" borderId="19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65" fillId="0" borderId="19" xfId="0" applyFont="1" applyFill="1" applyBorder="1" applyAlignment="1">
      <alignment/>
    </xf>
    <xf numFmtId="0" fontId="65" fillId="0" borderId="40" xfId="0" applyFont="1" applyFill="1" applyBorder="1" applyAlignment="1">
      <alignment/>
    </xf>
    <xf numFmtId="10" fontId="65" fillId="0" borderId="103" xfId="0" applyNumberFormat="1" applyFont="1" applyFill="1" applyBorder="1" applyAlignment="1">
      <alignment/>
    </xf>
    <xf numFmtId="0" fontId="65" fillId="0" borderId="19" xfId="0" applyFont="1" applyFill="1" applyBorder="1" applyAlignment="1">
      <alignment horizontal="center" vertical="center" wrapText="1"/>
    </xf>
    <xf numFmtId="172" fontId="65" fillId="36" borderId="40" xfId="0" applyNumberFormat="1" applyFont="1" applyFill="1" applyBorder="1" applyAlignment="1">
      <alignment/>
    </xf>
    <xf numFmtId="164" fontId="65" fillId="36" borderId="0" xfId="0" applyNumberFormat="1" applyFont="1" applyFill="1" applyBorder="1" applyAlignment="1">
      <alignment/>
    </xf>
    <xf numFmtId="172" fontId="65" fillId="36" borderId="33" xfId="0" applyNumberFormat="1" applyFont="1" applyFill="1" applyBorder="1" applyAlignment="1">
      <alignment/>
    </xf>
    <xf numFmtId="164" fontId="65" fillId="36" borderId="19" xfId="0" applyNumberFormat="1" applyFont="1" applyFill="1" applyBorder="1" applyAlignment="1">
      <alignment horizontal="center" vertical="center" wrapText="1"/>
    </xf>
    <xf numFmtId="43" fontId="65" fillId="36" borderId="19" xfId="0" applyNumberFormat="1" applyFont="1" applyFill="1" applyBorder="1" applyAlignment="1">
      <alignment horizontal="center" vertical="center" wrapText="1"/>
    </xf>
    <xf numFmtId="0" fontId="135" fillId="0" borderId="0" xfId="0" applyFont="1" applyBorder="1" applyAlignment="1">
      <alignment/>
    </xf>
    <xf numFmtId="0" fontId="65" fillId="0" borderId="0" xfId="0" applyFont="1" applyBorder="1" applyAlignment="1">
      <alignment/>
    </xf>
    <xf numFmtId="164" fontId="65" fillId="42" borderId="0" xfId="0" applyNumberFormat="1" applyFont="1" applyFill="1" applyBorder="1" applyAlignment="1">
      <alignment/>
    </xf>
    <xf numFmtId="164" fontId="65" fillId="36" borderId="40" xfId="0" applyNumberFormat="1" applyFont="1" applyFill="1" applyBorder="1" applyAlignment="1">
      <alignment horizontal="center" vertical="center" wrapText="1"/>
    </xf>
    <xf numFmtId="43" fontId="65" fillId="36" borderId="40" xfId="0" applyNumberFormat="1" applyFont="1" applyFill="1" applyBorder="1" applyAlignment="1">
      <alignment horizontal="center" vertical="center" wrapText="1"/>
    </xf>
    <xf numFmtId="172" fontId="65" fillId="52" borderId="26" xfId="0" applyNumberFormat="1" applyFont="1" applyFill="1" applyBorder="1" applyAlignment="1">
      <alignment/>
    </xf>
    <xf numFmtId="0" fontId="65" fillId="52" borderId="24" xfId="0" applyFont="1" applyFill="1" applyBorder="1" applyAlignment="1">
      <alignment/>
    </xf>
    <xf numFmtId="172" fontId="65" fillId="52" borderId="102" xfId="0" applyNumberFormat="1" applyFont="1" applyFill="1" applyBorder="1" applyAlignment="1">
      <alignment/>
    </xf>
    <xf numFmtId="172" fontId="65" fillId="52" borderId="104" xfId="0" applyNumberFormat="1" applyFont="1" applyFill="1" applyBorder="1" applyAlignment="1">
      <alignment/>
    </xf>
    <xf numFmtId="164" fontId="125" fillId="0" borderId="24" xfId="0" applyNumberFormat="1" applyFont="1" applyBorder="1" applyAlignment="1">
      <alignment/>
    </xf>
    <xf numFmtId="172" fontId="125" fillId="0" borderId="24" xfId="0" applyNumberFormat="1" applyFont="1" applyBorder="1" applyAlignment="1">
      <alignment/>
    </xf>
    <xf numFmtId="0" fontId="118" fillId="0" borderId="105" xfId="0" applyFont="1" applyBorder="1" applyAlignment="1">
      <alignment horizontal="left" vertical="center" wrapText="1" readingOrder="1"/>
    </xf>
    <xf numFmtId="0" fontId="118" fillId="46" borderId="106" xfId="0" applyFont="1" applyFill="1" applyBorder="1" applyAlignment="1">
      <alignment horizontal="left" vertical="center" wrapText="1" readingOrder="1"/>
    </xf>
    <xf numFmtId="0" fontId="118" fillId="0" borderId="60" xfId="0" applyFont="1" applyBorder="1" applyAlignment="1">
      <alignment horizontal="left" vertical="center" wrapText="1" readingOrder="1"/>
    </xf>
    <xf numFmtId="0" fontId="118" fillId="0" borderId="64" xfId="0" applyFont="1" applyBorder="1" applyAlignment="1">
      <alignment horizontal="left" vertical="center" wrapText="1" readingOrder="1"/>
    </xf>
    <xf numFmtId="0" fontId="117" fillId="0" borderId="107" xfId="0" applyFont="1" applyBorder="1" applyAlignment="1">
      <alignment horizontal="left" vertical="center" wrapText="1" readingOrder="1"/>
    </xf>
    <xf numFmtId="0" fontId="117" fillId="0" borderId="108" xfId="0" applyFont="1" applyBorder="1" applyAlignment="1">
      <alignment horizontal="left" vertical="center" wrapText="1" readingOrder="1"/>
    </xf>
    <xf numFmtId="0" fontId="117" fillId="0" borderId="94" xfId="0" applyFont="1" applyBorder="1" applyAlignment="1">
      <alignment horizontal="left" vertical="center" wrapText="1" readingOrder="1"/>
    </xf>
    <xf numFmtId="0" fontId="81" fillId="0" borderId="70" xfId="0" applyFont="1" applyBorder="1" applyAlignment="1">
      <alignment vertical="center" wrapText="1"/>
    </xf>
    <xf numFmtId="0" fontId="117" fillId="46" borderId="106" xfId="0" applyFont="1" applyFill="1" applyBorder="1" applyAlignment="1">
      <alignment horizontal="left" vertical="center" wrapText="1" readingOrder="1"/>
    </xf>
    <xf numFmtId="0" fontId="117" fillId="46" borderId="109" xfId="0" applyFont="1" applyFill="1" applyBorder="1" applyAlignment="1">
      <alignment horizontal="left" vertical="center" wrapText="1" readingOrder="1"/>
    </xf>
    <xf numFmtId="0" fontId="117" fillId="46" borderId="110" xfId="0" applyFont="1" applyFill="1" applyBorder="1" applyAlignment="1">
      <alignment horizontal="left" vertical="center" wrapText="1" readingOrder="1"/>
    </xf>
    <xf numFmtId="0" fontId="117" fillId="39" borderId="111" xfId="0" applyFont="1" applyFill="1" applyBorder="1" applyAlignment="1">
      <alignment horizontal="left" vertical="center" wrapText="1" readingOrder="1"/>
    </xf>
    <xf numFmtId="0" fontId="117" fillId="39" borderId="112" xfId="0" applyFont="1" applyFill="1" applyBorder="1" applyAlignment="1">
      <alignment horizontal="left" vertical="center" wrapText="1" readingOrder="1"/>
    </xf>
    <xf numFmtId="3" fontId="117" fillId="39" borderId="112" xfId="0" applyNumberFormat="1" applyFont="1" applyFill="1" applyBorder="1" applyAlignment="1">
      <alignment horizontal="left" vertical="center" wrapText="1" readingOrder="1"/>
    </xf>
    <xf numFmtId="3" fontId="117" fillId="39" borderId="113" xfId="0" applyNumberFormat="1" applyFont="1" applyFill="1" applyBorder="1" applyAlignment="1">
      <alignment horizontal="left" vertical="center" wrapText="1" readingOrder="1"/>
    </xf>
    <xf numFmtId="3" fontId="117" fillId="39" borderId="75" xfId="0" applyNumberFormat="1" applyFont="1" applyFill="1" applyBorder="1" applyAlignment="1">
      <alignment horizontal="left" vertical="center" wrapText="1" readingOrder="1"/>
    </xf>
    <xf numFmtId="3" fontId="117" fillId="39" borderId="76" xfId="0" applyNumberFormat="1" applyFont="1" applyFill="1" applyBorder="1" applyAlignment="1">
      <alignment horizontal="left" vertical="center" wrapText="1" readingOrder="1"/>
    </xf>
    <xf numFmtId="3" fontId="117" fillId="39" borderId="78" xfId="0" applyNumberFormat="1" applyFont="1" applyFill="1" applyBorder="1" applyAlignment="1">
      <alignment horizontal="left" vertical="center" wrapText="1" readingOrder="1"/>
    </xf>
    <xf numFmtId="3" fontId="117" fillId="39" borderId="79" xfId="0" applyNumberFormat="1" applyFont="1" applyFill="1" applyBorder="1" applyAlignment="1">
      <alignment horizontal="left" vertical="center" wrapText="1" readingOrder="1"/>
    </xf>
    <xf numFmtId="3" fontId="117" fillId="39" borderId="80" xfId="0" applyNumberFormat="1" applyFont="1" applyFill="1" applyBorder="1" applyAlignment="1">
      <alignment horizontal="left" vertical="center" wrapText="1" readingOrder="1"/>
    </xf>
    <xf numFmtId="0" fontId="117" fillId="0" borderId="114" xfId="0" applyFont="1" applyBorder="1" applyAlignment="1">
      <alignment horizontal="left" vertical="center" wrapText="1" readingOrder="1"/>
    </xf>
    <xf numFmtId="3" fontId="117" fillId="47" borderId="111" xfId="0" applyNumberFormat="1" applyFont="1" applyFill="1" applyBorder="1" applyAlignment="1">
      <alignment horizontal="left" vertical="center" wrapText="1" readingOrder="1"/>
    </xf>
    <xf numFmtId="0" fontId="117" fillId="47" borderId="112" xfId="0" applyFont="1" applyFill="1" applyBorder="1" applyAlignment="1">
      <alignment horizontal="left" vertical="center" wrapText="1" readingOrder="1"/>
    </xf>
    <xf numFmtId="0" fontId="117" fillId="47" borderId="113" xfId="0" applyFont="1" applyFill="1" applyBorder="1" applyAlignment="1">
      <alignment horizontal="left" vertical="center" wrapText="1" readingOrder="1"/>
    </xf>
    <xf numFmtId="0" fontId="118" fillId="46" borderId="115" xfId="0" applyFont="1" applyFill="1" applyBorder="1" applyAlignment="1">
      <alignment horizontal="left" vertical="center" wrapText="1" readingOrder="1"/>
    </xf>
    <xf numFmtId="0" fontId="117" fillId="47" borderId="78" xfId="0" applyFont="1" applyFill="1" applyBorder="1" applyAlignment="1">
      <alignment horizontal="left" vertical="center" wrapText="1" readingOrder="1"/>
    </xf>
    <xf numFmtId="0" fontId="117" fillId="47" borderId="79" xfId="0" applyFont="1" applyFill="1" applyBorder="1" applyAlignment="1">
      <alignment horizontal="left" vertical="center" wrapText="1" readingOrder="1"/>
    </xf>
    <xf numFmtId="0" fontId="117" fillId="47" borderId="80" xfId="0" applyFont="1" applyFill="1" applyBorder="1" applyAlignment="1">
      <alignment horizontal="left" vertical="center" wrapText="1" readingOrder="1"/>
    </xf>
    <xf numFmtId="3" fontId="118" fillId="48" borderId="53" xfId="0" applyNumberFormat="1" applyFont="1" applyFill="1" applyBorder="1" applyAlignment="1">
      <alignment horizontal="right" vertical="center" wrapText="1" readingOrder="1"/>
    </xf>
    <xf numFmtId="0" fontId="119" fillId="45" borderId="82" xfId="0" applyFont="1" applyFill="1" applyBorder="1" applyAlignment="1">
      <alignment horizontal="left" vertical="center" wrapText="1" readingOrder="1"/>
    </xf>
    <xf numFmtId="0" fontId="117" fillId="0" borderId="70" xfId="0" applyFont="1" applyBorder="1" applyAlignment="1">
      <alignment horizontal="left" vertical="center" wrapText="1" readingOrder="1"/>
    </xf>
    <xf numFmtId="0" fontId="117" fillId="0" borderId="0" xfId="0" applyFont="1" applyBorder="1" applyAlignment="1">
      <alignment horizontal="left" vertical="center" wrapText="1" readingOrder="1"/>
    </xf>
    <xf numFmtId="0" fontId="117" fillId="0" borderId="82" xfId="0" applyFont="1" applyBorder="1" applyAlignment="1">
      <alignment horizontal="left" vertical="center" wrapText="1" readingOrder="1"/>
    </xf>
    <xf numFmtId="0" fontId="117" fillId="39" borderId="116" xfId="0" applyFont="1" applyFill="1" applyBorder="1" applyAlignment="1">
      <alignment horizontal="left" vertical="center" wrapText="1" readingOrder="1"/>
    </xf>
    <xf numFmtId="0" fontId="117" fillId="39" borderId="117" xfId="0" applyFont="1" applyFill="1" applyBorder="1" applyAlignment="1">
      <alignment horizontal="left" vertical="center" wrapText="1" readingOrder="1"/>
    </xf>
    <xf numFmtId="0" fontId="117" fillId="45" borderId="118" xfId="0" applyFont="1" applyFill="1" applyBorder="1" applyAlignment="1">
      <alignment horizontal="left" vertical="center" wrapText="1" readingOrder="1"/>
    </xf>
    <xf numFmtId="0" fontId="117" fillId="45" borderId="119" xfId="0" applyFont="1" applyFill="1" applyBorder="1" applyAlignment="1">
      <alignment horizontal="left" vertical="center" wrapText="1" readingOrder="1"/>
    </xf>
    <xf numFmtId="0" fontId="117" fillId="45" borderId="120" xfId="0" applyFont="1" applyFill="1" applyBorder="1" applyAlignment="1">
      <alignment horizontal="left" vertical="center" wrapText="1" readingOrder="1"/>
    </xf>
    <xf numFmtId="0" fontId="117" fillId="39" borderId="121" xfId="0" applyFont="1" applyFill="1" applyBorder="1" applyAlignment="1">
      <alignment horizontal="left" vertical="center" wrapText="1" readingOrder="1"/>
    </xf>
    <xf numFmtId="0" fontId="117" fillId="39" borderId="122" xfId="0" applyFont="1" applyFill="1" applyBorder="1" applyAlignment="1">
      <alignment horizontal="left" vertical="center" wrapText="1" readingOrder="1"/>
    </xf>
    <xf numFmtId="3" fontId="117" fillId="39" borderId="122" xfId="0" applyNumberFormat="1" applyFont="1" applyFill="1" applyBorder="1" applyAlignment="1">
      <alignment horizontal="left" vertical="center" wrapText="1" readingOrder="1"/>
    </xf>
    <xf numFmtId="3" fontId="117" fillId="39" borderId="123" xfId="0" applyNumberFormat="1" applyFont="1" applyFill="1" applyBorder="1" applyAlignment="1">
      <alignment horizontal="left" vertical="center" wrapText="1" readingOrder="1"/>
    </xf>
    <xf numFmtId="3" fontId="117" fillId="39" borderId="111" xfId="0" applyNumberFormat="1" applyFont="1" applyFill="1" applyBorder="1" applyAlignment="1">
      <alignment horizontal="left" vertical="center" wrapText="1" readingOrder="1"/>
    </xf>
    <xf numFmtId="3" fontId="117" fillId="47" borderId="124" xfId="0" applyNumberFormat="1" applyFont="1" applyFill="1" applyBorder="1" applyAlignment="1">
      <alignment horizontal="center" vertical="center" wrapText="1" readingOrder="1"/>
    </xf>
    <xf numFmtId="3" fontId="117" fillId="47" borderId="69" xfId="0" applyNumberFormat="1" applyFont="1" applyFill="1" applyBorder="1" applyAlignment="1">
      <alignment horizontal="center" vertical="center" wrapText="1" readingOrder="1"/>
    </xf>
    <xf numFmtId="3" fontId="117" fillId="51" borderId="125" xfId="0" applyNumberFormat="1" applyFont="1" applyFill="1" applyBorder="1" applyAlignment="1">
      <alignment horizontal="center" vertical="center" wrapText="1" readingOrder="1"/>
    </xf>
    <xf numFmtId="3" fontId="117" fillId="0" borderId="65" xfId="0" applyNumberFormat="1" applyFont="1" applyBorder="1" applyAlignment="1">
      <alignment horizontal="center" vertical="center" wrapText="1" readingOrder="1"/>
    </xf>
    <xf numFmtId="3" fontId="117" fillId="48" borderId="65" xfId="0" applyNumberFormat="1" applyFont="1" applyFill="1" applyBorder="1" applyAlignment="1">
      <alignment horizontal="center" vertical="center" wrapText="1" readingOrder="1"/>
    </xf>
    <xf numFmtId="3" fontId="117" fillId="49" borderId="65" xfId="0" applyNumberFormat="1" applyFont="1" applyFill="1" applyBorder="1" applyAlignment="1">
      <alignment horizontal="center" vertical="center" wrapText="1" readingOrder="1"/>
    </xf>
    <xf numFmtId="0" fontId="0" fillId="8" borderId="0" xfId="0" applyFill="1" applyAlignment="1">
      <alignment/>
    </xf>
    <xf numFmtId="0" fontId="3" fillId="8" borderId="24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top" wrapText="1"/>
    </xf>
    <xf numFmtId="0" fontId="0" fillId="8" borderId="24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/>
    </xf>
    <xf numFmtId="0" fontId="0" fillId="36" borderId="102" xfId="0" applyFill="1" applyBorder="1" applyAlignment="1">
      <alignment/>
    </xf>
    <xf numFmtId="3" fontId="0" fillId="36" borderId="102" xfId="0" applyNumberFormat="1" applyFill="1" applyBorder="1" applyAlignment="1">
      <alignment/>
    </xf>
    <xf numFmtId="172" fontId="0" fillId="36" borderId="102" xfId="57" applyNumberFormat="1" applyFont="1" applyFill="1" applyBorder="1" applyAlignment="1">
      <alignment/>
    </xf>
    <xf numFmtId="9" fontId="0" fillId="36" borderId="102" xfId="0" applyNumberFormat="1" applyFill="1" applyBorder="1" applyAlignment="1">
      <alignment/>
    </xf>
    <xf numFmtId="172" fontId="0" fillId="36" borderId="102" xfId="0" applyNumberFormat="1" applyFill="1" applyBorder="1" applyAlignment="1">
      <alignment/>
    </xf>
    <xf numFmtId="172" fontId="0" fillId="36" borderId="104" xfId="0" applyNumberFormat="1" applyFill="1" applyBorder="1" applyAlignment="1">
      <alignment/>
    </xf>
    <xf numFmtId="172" fontId="0" fillId="36" borderId="102" xfId="57" applyNumberFormat="1" applyFont="1" applyFill="1" applyBorder="1" applyAlignment="1">
      <alignment horizontal="left"/>
    </xf>
    <xf numFmtId="172" fontId="0" fillId="0" borderId="102" xfId="57" applyNumberFormat="1" applyFont="1" applyFill="1" applyBorder="1" applyAlignment="1">
      <alignment horizontal="left"/>
    </xf>
    <xf numFmtId="0" fontId="0" fillId="55" borderId="25" xfId="0" applyFill="1" applyBorder="1" applyAlignment="1">
      <alignment/>
    </xf>
    <xf numFmtId="3" fontId="0" fillId="36" borderId="101" xfId="0" applyNumberFormat="1" applyFill="1" applyBorder="1" applyAlignment="1">
      <alignment/>
    </xf>
    <xf numFmtId="172" fontId="0" fillId="36" borderId="101" xfId="57" applyNumberFormat="1" applyFont="1" applyFill="1" applyBorder="1" applyAlignment="1">
      <alignment horizontal="left"/>
    </xf>
    <xf numFmtId="0" fontId="0" fillId="0" borderId="100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100" xfId="0" applyFont="1" applyFill="1" applyBorder="1" applyAlignment="1">
      <alignment horizontal="left" vertical="center"/>
    </xf>
    <xf numFmtId="0" fontId="0" fillId="0" borderId="104" xfId="0" applyFill="1" applyBorder="1" applyAlignment="1">
      <alignment horizontal="left"/>
    </xf>
    <xf numFmtId="0" fontId="0" fillId="38" borderId="25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horizontal="center" vertical="center" wrapText="1"/>
    </xf>
    <xf numFmtId="0" fontId="10" fillId="38" borderId="27" xfId="0" applyFont="1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6" xfId="0" applyFill="1" applyBorder="1" applyAlignment="1">
      <alignment horizontal="center" vertical="top" wrapText="1"/>
    </xf>
    <xf numFmtId="0" fontId="136" fillId="0" borderId="69" xfId="0" applyFont="1" applyBorder="1" applyAlignment="1">
      <alignment horizontal="left" vertical="center" wrapText="1" readingOrder="1"/>
    </xf>
    <xf numFmtId="0" fontId="137" fillId="0" borderId="69" xfId="0" applyFont="1" applyBorder="1" applyAlignment="1">
      <alignment horizontal="center" vertical="center" wrapText="1" readingOrder="1"/>
    </xf>
    <xf numFmtId="0" fontId="137" fillId="0" borderId="69" xfId="0" applyFont="1" applyBorder="1" applyAlignment="1">
      <alignment horizontal="right" vertical="center" wrapText="1" readingOrder="1"/>
    </xf>
    <xf numFmtId="0" fontId="136" fillId="0" borderId="126" xfId="0" applyFont="1" applyBorder="1" applyAlignment="1">
      <alignment horizontal="left" vertical="center" wrapText="1" readingOrder="1"/>
    </xf>
    <xf numFmtId="0" fontId="15" fillId="52" borderId="52" xfId="0" applyFont="1" applyFill="1" applyBorder="1" applyAlignment="1">
      <alignment wrapText="1"/>
    </xf>
    <xf numFmtId="0" fontId="0" fillId="0" borderId="0" xfId="0" applyAlignment="1">
      <alignment/>
    </xf>
    <xf numFmtId="0" fontId="136" fillId="0" borderId="69" xfId="0" applyFont="1" applyBorder="1" applyAlignment="1">
      <alignment vertical="center" wrapText="1" readingOrder="1"/>
    </xf>
    <xf numFmtId="3" fontId="0" fillId="36" borderId="24" xfId="0" applyNumberForma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left" vertical="center"/>
    </xf>
    <xf numFmtId="10" fontId="136" fillId="36" borderId="69" xfId="119" applyNumberFormat="1" applyFont="1" applyFill="1" applyBorder="1" applyAlignment="1">
      <alignment horizontal="center" vertical="center" wrapText="1" readingOrder="1"/>
    </xf>
    <xf numFmtId="10" fontId="136" fillId="36" borderId="126" xfId="119" applyNumberFormat="1" applyFont="1" applyFill="1" applyBorder="1" applyAlignment="1">
      <alignment horizontal="center" vertical="center" wrapText="1" readingOrder="1"/>
    </xf>
    <xf numFmtId="10" fontId="136" fillId="36" borderId="51" xfId="119" applyNumberFormat="1" applyFont="1" applyFill="1" applyBorder="1" applyAlignment="1">
      <alignment horizontal="center" vertical="center" wrapText="1" readingOrder="1"/>
    </xf>
    <xf numFmtId="0" fontId="137" fillId="0" borderId="65" xfId="0" applyFont="1" applyBorder="1" applyAlignment="1">
      <alignment horizontal="center" vertical="center" wrapText="1" readingOrder="1"/>
    </xf>
    <xf numFmtId="165" fontId="136" fillId="36" borderId="69" xfId="57" applyFont="1" applyFill="1" applyBorder="1" applyAlignment="1">
      <alignment horizontal="center" vertical="center" wrapText="1" readingOrder="1"/>
    </xf>
    <xf numFmtId="172" fontId="135" fillId="0" borderId="127" xfId="57" applyNumberFormat="1" applyFont="1" applyBorder="1" applyAlignment="1">
      <alignment horizontal="center" vertical="center" wrapText="1" readingOrder="1"/>
    </xf>
    <xf numFmtId="172" fontId="135" fillId="39" borderId="127" xfId="57" applyNumberFormat="1" applyFont="1" applyFill="1" applyBorder="1" applyAlignment="1">
      <alignment horizontal="center" vertical="center" wrapText="1" readingOrder="1"/>
    </xf>
    <xf numFmtId="172" fontId="125" fillId="51" borderId="128" xfId="57" applyNumberFormat="1" applyFont="1" applyFill="1" applyBorder="1" applyAlignment="1">
      <alignment horizontal="center" vertical="center" wrapText="1" readingOrder="1"/>
    </xf>
    <xf numFmtId="0" fontId="126" fillId="53" borderId="35" xfId="0" applyFont="1" applyFill="1" applyBorder="1" applyAlignment="1">
      <alignment vertical="top" wrapText="1" readingOrder="1"/>
    </xf>
    <xf numFmtId="172" fontId="135" fillId="53" borderId="129" xfId="57" applyNumberFormat="1" applyFont="1" applyFill="1" applyBorder="1" applyAlignment="1">
      <alignment horizontal="center" vertical="center" wrapText="1" readingOrder="1"/>
    </xf>
    <xf numFmtId="172" fontId="78" fillId="36" borderId="39" xfId="57" applyNumberFormat="1" applyFont="1" applyFill="1" applyBorder="1" applyAlignment="1">
      <alignment/>
    </xf>
    <xf numFmtId="172" fontId="138" fillId="52" borderId="101" xfId="0" applyNumberFormat="1" applyFont="1" applyFill="1" applyBorder="1" applyAlignment="1">
      <alignment/>
    </xf>
    <xf numFmtId="172" fontId="78" fillId="0" borderId="24" xfId="0" applyNumberFormat="1" applyFont="1" applyBorder="1" applyAlignment="1">
      <alignment/>
    </xf>
    <xf numFmtId="172" fontId="81" fillId="51" borderId="75" xfId="57" applyNumberFormat="1" applyFont="1" applyFill="1" applyBorder="1" applyAlignment="1">
      <alignment horizontal="left" vertical="center" wrapText="1" readingOrder="1"/>
    </xf>
    <xf numFmtId="172" fontId="81" fillId="51" borderId="56" xfId="57" applyNumberFormat="1" applyFont="1" applyFill="1" applyBorder="1" applyAlignment="1">
      <alignment horizontal="left" vertical="center" wrapText="1" readingOrder="1"/>
    </xf>
    <xf numFmtId="172" fontId="81" fillId="51" borderId="76" xfId="57" applyNumberFormat="1" applyFont="1" applyFill="1" applyBorder="1" applyAlignment="1">
      <alignment horizontal="left" vertical="center" wrapText="1" readingOrder="1"/>
    </xf>
    <xf numFmtId="172" fontId="81" fillId="51" borderId="75" xfId="57" applyNumberFormat="1" applyFont="1" applyFill="1" applyBorder="1" applyAlignment="1">
      <alignment horizontal="left" wrapText="1" readingOrder="1"/>
    </xf>
    <xf numFmtId="172" fontId="81" fillId="51" borderId="56" xfId="57" applyNumberFormat="1" applyFont="1" applyFill="1" applyBorder="1" applyAlignment="1">
      <alignment horizontal="left" wrapText="1" readingOrder="1"/>
    </xf>
    <xf numFmtId="172" fontId="81" fillId="51" borderId="76" xfId="57" applyNumberFormat="1" applyFont="1" applyFill="1" applyBorder="1" applyAlignment="1">
      <alignment horizontal="left" wrapText="1" readingOrder="1"/>
    </xf>
    <xf numFmtId="172" fontId="81" fillId="39" borderId="75" xfId="57" applyNumberFormat="1" applyFont="1" applyFill="1" applyBorder="1" applyAlignment="1">
      <alignment horizontal="left" wrapText="1" readingOrder="1"/>
    </xf>
    <xf numFmtId="172" fontId="81" fillId="39" borderId="56" xfId="57" applyNumberFormat="1" applyFont="1" applyFill="1" applyBorder="1" applyAlignment="1">
      <alignment horizontal="left" wrapText="1" readingOrder="1"/>
    </xf>
    <xf numFmtId="172" fontId="81" fillId="39" borderId="76" xfId="57" applyNumberFormat="1" applyFont="1" applyFill="1" applyBorder="1" applyAlignment="1">
      <alignment horizontal="left" wrapText="1" readingOrder="1"/>
    </xf>
    <xf numFmtId="172" fontId="81" fillId="39" borderId="78" xfId="57" applyNumberFormat="1" applyFont="1" applyFill="1" applyBorder="1" applyAlignment="1">
      <alignment horizontal="left" wrapText="1" readingOrder="1"/>
    </xf>
    <xf numFmtId="172" fontId="81" fillId="39" borderId="79" xfId="57" applyNumberFormat="1" applyFont="1" applyFill="1" applyBorder="1" applyAlignment="1">
      <alignment horizontal="left" wrapText="1" readingOrder="1"/>
    </xf>
    <xf numFmtId="172" fontId="81" fillId="39" borderId="80" xfId="57" applyNumberFormat="1" applyFont="1" applyFill="1" applyBorder="1" applyAlignment="1">
      <alignment horizontal="left" wrapText="1" readingOrder="1"/>
    </xf>
    <xf numFmtId="172" fontId="117" fillId="51" borderId="111" xfId="57" applyNumberFormat="1" applyFont="1" applyFill="1" applyBorder="1" applyAlignment="1">
      <alignment horizontal="left" vertical="center" wrapText="1" readingOrder="1"/>
    </xf>
    <xf numFmtId="172" fontId="117" fillId="51" borderId="112" xfId="57" applyNumberFormat="1" applyFont="1" applyFill="1" applyBorder="1" applyAlignment="1">
      <alignment horizontal="left" vertical="center" wrapText="1" readingOrder="1"/>
    </xf>
    <xf numFmtId="172" fontId="117" fillId="51" borderId="113" xfId="57" applyNumberFormat="1" applyFont="1" applyFill="1" applyBorder="1" applyAlignment="1">
      <alignment horizontal="left" vertical="center" wrapText="1" readingOrder="1"/>
    </xf>
    <xf numFmtId="172" fontId="117" fillId="51" borderId="75" xfId="57" applyNumberFormat="1" applyFont="1" applyFill="1" applyBorder="1" applyAlignment="1">
      <alignment horizontal="left" vertical="center" wrapText="1" readingOrder="1"/>
    </xf>
    <xf numFmtId="172" fontId="117" fillId="51" borderId="56" xfId="57" applyNumberFormat="1" applyFont="1" applyFill="1" applyBorder="1" applyAlignment="1">
      <alignment horizontal="left" vertical="center" wrapText="1" readingOrder="1"/>
    </xf>
    <xf numFmtId="172" fontId="117" fillId="51" borderId="76" xfId="57" applyNumberFormat="1" applyFont="1" applyFill="1" applyBorder="1" applyAlignment="1">
      <alignment horizontal="left" vertical="center" wrapText="1" readingOrder="1"/>
    </xf>
    <xf numFmtId="172" fontId="118" fillId="0" borderId="53" xfId="57" applyNumberFormat="1" applyFont="1" applyBorder="1" applyAlignment="1">
      <alignment horizontal="center" vertical="center" wrapText="1" readingOrder="1"/>
    </xf>
    <xf numFmtId="172" fontId="117" fillId="48" borderId="53" xfId="57" applyNumberFormat="1" applyFont="1" applyFill="1" applyBorder="1" applyAlignment="1">
      <alignment horizontal="center" vertical="center" wrapText="1" readingOrder="1"/>
    </xf>
    <xf numFmtId="172" fontId="118" fillId="0" borderId="71" xfId="57" applyNumberFormat="1" applyFont="1" applyBorder="1" applyAlignment="1">
      <alignment horizontal="left" vertical="center" wrapText="1" readingOrder="1"/>
    </xf>
    <xf numFmtId="172" fontId="118" fillId="0" borderId="72" xfId="57" applyNumberFormat="1" applyFont="1" applyBorder="1" applyAlignment="1">
      <alignment horizontal="left" vertical="center" wrapText="1" readingOrder="1"/>
    </xf>
    <xf numFmtId="172" fontId="118" fillId="0" borderId="77" xfId="57" applyNumberFormat="1" applyFont="1" applyBorder="1" applyAlignment="1">
      <alignment horizontal="left" vertical="center" wrapText="1" readingOrder="1"/>
    </xf>
    <xf numFmtId="172" fontId="118" fillId="0" borderId="130" xfId="57" applyNumberFormat="1" applyFont="1" applyBorder="1" applyAlignment="1">
      <alignment horizontal="left" vertical="center" wrapText="1" readingOrder="1"/>
    </xf>
    <xf numFmtId="172" fontId="118" fillId="0" borderId="131" xfId="57" applyNumberFormat="1" applyFont="1" applyBorder="1" applyAlignment="1">
      <alignment horizontal="left" vertical="center" wrapText="1" readingOrder="1"/>
    </xf>
    <xf numFmtId="172" fontId="118" fillId="0" borderId="132" xfId="57" applyNumberFormat="1" applyFont="1" applyBorder="1" applyAlignment="1">
      <alignment horizontal="left" vertical="center" wrapText="1" readingOrder="1"/>
    </xf>
    <xf numFmtId="172" fontId="118" fillId="0" borderId="24" xfId="57" applyNumberFormat="1" applyFont="1" applyBorder="1" applyAlignment="1">
      <alignment horizontal="left" vertical="center" wrapText="1" readingOrder="1"/>
    </xf>
    <xf numFmtId="172" fontId="118" fillId="0" borderId="59" xfId="57" applyNumberFormat="1" applyFont="1" applyBorder="1" applyAlignment="1">
      <alignment horizontal="left" vertical="center" wrapText="1" readingOrder="1"/>
    </xf>
    <xf numFmtId="172" fontId="119" fillId="0" borderId="69" xfId="57" applyNumberFormat="1" applyFont="1" applyBorder="1" applyAlignment="1">
      <alignment horizontal="left" vertical="center" wrapText="1" readingOrder="1"/>
    </xf>
    <xf numFmtId="172" fontId="118" fillId="0" borderId="69" xfId="57" applyNumberFormat="1" applyFont="1" applyBorder="1" applyAlignment="1">
      <alignment horizontal="left" vertical="center" wrapText="1" readingOrder="1"/>
    </xf>
    <xf numFmtId="172" fontId="119" fillId="0" borderId="65" xfId="57" applyNumberFormat="1" applyFont="1" applyBorder="1" applyAlignment="1">
      <alignment horizontal="left" vertical="center" wrapText="1" readingOrder="1"/>
    </xf>
    <xf numFmtId="172" fontId="117" fillId="39" borderId="75" xfId="57" applyNumberFormat="1" applyFont="1" applyFill="1" applyBorder="1" applyAlignment="1">
      <alignment horizontal="left" vertical="center" wrapText="1" readingOrder="1"/>
    </xf>
    <xf numFmtId="172" fontId="117" fillId="39" borderId="56" xfId="57" applyNumberFormat="1" applyFont="1" applyFill="1" applyBorder="1" applyAlignment="1">
      <alignment horizontal="left" vertical="center" wrapText="1" readingOrder="1"/>
    </xf>
    <xf numFmtId="172" fontId="117" fillId="39" borderId="76" xfId="57" applyNumberFormat="1" applyFont="1" applyFill="1" applyBorder="1" applyAlignment="1">
      <alignment horizontal="left" vertical="center" wrapText="1" readingOrder="1"/>
    </xf>
    <xf numFmtId="172" fontId="117" fillId="39" borderId="78" xfId="57" applyNumberFormat="1" applyFont="1" applyFill="1" applyBorder="1" applyAlignment="1">
      <alignment horizontal="left" vertical="center" wrapText="1" readingOrder="1"/>
    </xf>
    <xf numFmtId="172" fontId="117" fillId="39" borderId="79" xfId="57" applyNumberFormat="1" applyFont="1" applyFill="1" applyBorder="1" applyAlignment="1">
      <alignment horizontal="left" vertical="center" wrapText="1" readingOrder="1"/>
    </xf>
    <xf numFmtId="172" fontId="117" fillId="39" borderId="80" xfId="57" applyNumberFormat="1" applyFont="1" applyFill="1" applyBorder="1" applyAlignment="1">
      <alignment horizontal="left" vertical="center" wrapText="1" readingOrder="1"/>
    </xf>
    <xf numFmtId="0" fontId="139" fillId="50" borderId="69" xfId="0" applyFont="1" applyFill="1" applyBorder="1" applyAlignment="1">
      <alignment horizontal="left" vertical="center" wrapText="1" readingOrder="1"/>
    </xf>
    <xf numFmtId="0" fontId="139" fillId="0" borderId="69" xfId="0" applyFont="1" applyFill="1" applyBorder="1" applyAlignment="1">
      <alignment horizontal="center" vertical="center" wrapText="1" readingOrder="1"/>
    </xf>
    <xf numFmtId="0" fontId="117" fillId="17" borderId="69" xfId="0" applyFont="1" applyFill="1" applyBorder="1" applyAlignment="1">
      <alignment horizontal="center" vertical="center" wrapText="1" readingOrder="1"/>
    </xf>
    <xf numFmtId="0" fontId="117" fillId="37" borderId="133" xfId="0" applyFont="1" applyFill="1" applyBorder="1" applyAlignment="1">
      <alignment horizontal="left" vertical="center" wrapText="1" readingOrder="1"/>
    </xf>
    <xf numFmtId="0" fontId="117" fillId="37" borderId="134" xfId="0" applyFont="1" applyFill="1" applyBorder="1" applyAlignment="1">
      <alignment horizontal="left" vertical="center" wrapText="1" readingOrder="1"/>
    </xf>
    <xf numFmtId="0" fontId="117" fillId="37" borderId="135" xfId="0" applyFont="1" applyFill="1" applyBorder="1" applyAlignment="1">
      <alignment horizontal="left" vertical="center" wrapText="1" readingOrder="1"/>
    </xf>
    <xf numFmtId="172" fontId="139" fillId="0" borderId="53" xfId="57" applyNumberFormat="1" applyFont="1" applyFill="1" applyBorder="1" applyAlignment="1">
      <alignment horizontal="right" vertical="center" wrapText="1" readingOrder="1"/>
    </xf>
    <xf numFmtId="0" fontId="3" fillId="50" borderId="24" xfId="110" applyFont="1" applyFill="1" applyBorder="1" applyAlignment="1">
      <alignment horizontal="left" vertical="center" wrapText="1"/>
      <protection/>
    </xf>
    <xf numFmtId="0" fontId="65" fillId="37" borderId="34" xfId="0" applyFont="1" applyFill="1" applyBorder="1" applyAlignment="1">
      <alignment wrapText="1"/>
    </xf>
    <xf numFmtId="164" fontId="65" fillId="37" borderId="19" xfId="0" applyNumberFormat="1" applyFont="1" applyFill="1" applyBorder="1" applyAlignment="1">
      <alignment horizontal="center"/>
    </xf>
    <xf numFmtId="177" fontId="65" fillId="37" borderId="19" xfId="66" applyNumberFormat="1" applyFont="1" applyFill="1" applyBorder="1" applyAlignment="1">
      <alignment horizontal="center"/>
    </xf>
    <xf numFmtId="172" fontId="65" fillId="37" borderId="19" xfId="66" applyNumberFormat="1" applyFont="1" applyFill="1" applyBorder="1" applyAlignment="1">
      <alignment horizontal="center"/>
    </xf>
    <xf numFmtId="172" fontId="65" fillId="37" borderId="20" xfId="66" applyNumberFormat="1" applyFont="1" applyFill="1" applyBorder="1" applyAlignment="1">
      <alignment horizontal="center"/>
    </xf>
    <xf numFmtId="0" fontId="83" fillId="18" borderId="40" xfId="0" applyFont="1" applyFill="1" applyBorder="1" applyAlignment="1">
      <alignment vertical="center"/>
    </xf>
    <xf numFmtId="0" fontId="117" fillId="0" borderId="0" xfId="0" applyFont="1" applyFill="1" applyBorder="1" applyAlignment="1">
      <alignment horizontal="left" vertical="center" wrapText="1" readingOrder="1"/>
    </xf>
    <xf numFmtId="0" fontId="117" fillId="0" borderId="124" xfId="0" applyFont="1" applyBorder="1" applyAlignment="1">
      <alignment horizontal="left" vertical="center" wrapText="1" readingOrder="1"/>
    </xf>
    <xf numFmtId="0" fontId="117" fillId="0" borderId="72" xfId="0" applyFont="1" applyBorder="1" applyAlignment="1">
      <alignment horizontal="left" vertical="center" wrapText="1" readingOrder="1"/>
    </xf>
    <xf numFmtId="0" fontId="117" fillId="0" borderId="77" xfId="0" applyFont="1" applyBorder="1" applyAlignment="1">
      <alignment horizontal="left" vertical="center" wrapText="1" readingOrder="1"/>
    </xf>
    <xf numFmtId="0" fontId="117" fillId="0" borderId="126" xfId="0" applyFont="1" applyBorder="1" applyAlignment="1">
      <alignment horizontal="left" wrapText="1" readingOrder="1"/>
    </xf>
    <xf numFmtId="172" fontId="36" fillId="38" borderId="24" xfId="57" applyNumberFormat="1" applyFont="1" applyFill="1" applyBorder="1" applyAlignment="1">
      <alignment vertical="center" wrapText="1"/>
    </xf>
    <xf numFmtId="172" fontId="36" fillId="16" borderId="24" xfId="57" applyNumberFormat="1" applyFont="1" applyFill="1" applyBorder="1" applyAlignment="1">
      <alignment/>
    </xf>
    <xf numFmtId="0" fontId="0" fillId="39" borderId="100" xfId="0" applyFont="1" applyFill="1" applyBorder="1" applyAlignment="1">
      <alignment wrapText="1"/>
    </xf>
    <xf numFmtId="0" fontId="0" fillId="39" borderId="104" xfId="0" applyFill="1" applyBorder="1" applyAlignment="1">
      <alignment/>
    </xf>
    <xf numFmtId="0" fontId="0" fillId="39" borderId="101" xfId="0" applyFill="1" applyBorder="1" applyAlignment="1">
      <alignment/>
    </xf>
    <xf numFmtId="0" fontId="0" fillId="39" borderId="102" xfId="0" applyFill="1" applyBorder="1" applyAlignment="1">
      <alignment/>
    </xf>
    <xf numFmtId="0" fontId="45" fillId="39" borderId="19" xfId="0" applyFont="1" applyFill="1" applyBorder="1" applyAlignment="1">
      <alignment horizontal="left" vertical="center" wrapText="1"/>
    </xf>
    <xf numFmtId="0" fontId="136" fillId="39" borderId="69" xfId="0" applyFont="1" applyFill="1" applyBorder="1" applyAlignment="1">
      <alignment horizontal="left" vertical="center" wrapText="1" readingOrder="1"/>
    </xf>
    <xf numFmtId="165" fontId="136" fillId="39" borderId="69" xfId="57" applyFont="1" applyFill="1" applyBorder="1" applyAlignment="1">
      <alignment horizontal="center" vertical="center" wrapText="1" readingOrder="1"/>
    </xf>
    <xf numFmtId="0" fontId="136" fillId="39" borderId="24" xfId="0" applyFont="1" applyFill="1" applyBorder="1" applyAlignment="1">
      <alignment horizontal="left" vertical="center" wrapText="1" readingOrder="1"/>
    </xf>
    <xf numFmtId="0" fontId="136" fillId="39" borderId="126" xfId="0" applyFont="1" applyFill="1" applyBorder="1" applyAlignment="1">
      <alignment horizontal="left" vertical="center" wrapText="1" readingOrder="1"/>
    </xf>
    <xf numFmtId="172" fontId="140" fillId="0" borderId="136" xfId="57" applyNumberFormat="1" applyFont="1" applyFill="1" applyBorder="1" applyAlignment="1">
      <alignment horizontal="center" vertical="center" wrapText="1" readingOrder="1"/>
    </xf>
    <xf numFmtId="0" fontId="78" fillId="0" borderId="19" xfId="106" applyFont="1" applyFill="1" applyBorder="1">
      <alignment/>
      <protection/>
    </xf>
    <xf numFmtId="172" fontId="78" fillId="0" borderId="19" xfId="57" applyNumberFormat="1" applyFont="1" applyFill="1" applyBorder="1" applyAlignment="1">
      <alignment/>
    </xf>
    <xf numFmtId="0" fontId="65" fillId="0" borderId="19" xfId="106" applyFont="1" applyFill="1" applyBorder="1" applyAlignment="1">
      <alignment horizontal="right"/>
      <protection/>
    </xf>
    <xf numFmtId="172" fontId="65" fillId="0" borderId="19" xfId="57" applyNumberFormat="1" applyFont="1" applyFill="1" applyBorder="1" applyAlignment="1">
      <alignment/>
    </xf>
    <xf numFmtId="0" fontId="117" fillId="39" borderId="137" xfId="0" applyFont="1" applyFill="1" applyBorder="1" applyAlignment="1">
      <alignment horizontal="left" vertical="center" wrapText="1" readingOrder="1"/>
    </xf>
    <xf numFmtId="0" fontId="117" fillId="39" borderId="138" xfId="0" applyFont="1" applyFill="1" applyBorder="1" applyAlignment="1">
      <alignment horizontal="left" vertical="center" wrapText="1" readingOrder="1"/>
    </xf>
    <xf numFmtId="0" fontId="117" fillId="39" borderId="139" xfId="0" applyFont="1" applyFill="1" applyBorder="1" applyAlignment="1">
      <alignment horizontal="left" vertical="center" wrapText="1" readingOrder="1"/>
    </xf>
    <xf numFmtId="0" fontId="141" fillId="0" borderId="107" xfId="0" applyFont="1" applyBorder="1" applyAlignment="1">
      <alignment horizontal="left" vertical="center" wrapText="1" readingOrder="1"/>
    </xf>
    <xf numFmtId="0" fontId="3" fillId="19" borderId="100" xfId="110" applyFont="1" applyFill="1" applyBorder="1" applyAlignment="1">
      <alignment horizontal="center" vertical="center"/>
      <protection/>
    </xf>
    <xf numFmtId="0" fontId="3" fillId="19" borderId="102" xfId="110" applyFont="1" applyFill="1" applyBorder="1" applyAlignment="1">
      <alignment horizontal="center" vertical="center"/>
      <protection/>
    </xf>
    <xf numFmtId="0" fontId="3" fillId="19" borderId="26" xfId="110" applyFont="1" applyFill="1" applyBorder="1" applyAlignment="1">
      <alignment horizontal="center" vertical="center"/>
      <protection/>
    </xf>
    <xf numFmtId="165" fontId="3" fillId="19" borderId="104" xfId="81" applyNumberFormat="1" applyFont="1" applyFill="1" applyBorder="1" applyAlignment="1">
      <alignment vertical="center"/>
    </xf>
    <xf numFmtId="0" fontId="3" fillId="19" borderId="140" xfId="110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right" vertical="center" wrapText="1"/>
    </xf>
    <xf numFmtId="165" fontId="0" fillId="0" borderId="28" xfId="57" applyFont="1" applyBorder="1" applyAlignment="1">
      <alignment horizontal="justify" vertical="center" wrapText="1"/>
    </xf>
    <xf numFmtId="0" fontId="3" fillId="19" borderId="24" xfId="0" applyFont="1" applyFill="1" applyBorder="1" applyAlignment="1">
      <alignment horizontal="center" vertical="center" wrapText="1"/>
    </xf>
    <xf numFmtId="165" fontId="3" fillId="19" borderId="25" xfId="57" applyFont="1" applyFill="1" applyBorder="1" applyAlignment="1">
      <alignment horizontal="center"/>
    </xf>
    <xf numFmtId="165" fontId="3" fillId="44" borderId="24" xfId="57" applyFont="1" applyFill="1" applyBorder="1" applyAlignment="1">
      <alignment horizontal="center"/>
    </xf>
    <xf numFmtId="3" fontId="132" fillId="19" borderId="65" xfId="0" applyNumberFormat="1" applyFont="1" applyFill="1" applyBorder="1" applyAlignment="1">
      <alignment horizontal="center" vertical="center" wrapText="1" readingOrder="1"/>
    </xf>
    <xf numFmtId="0" fontId="137" fillId="0" borderId="14" xfId="0" applyFont="1" applyFill="1" applyBorder="1" applyAlignment="1">
      <alignment horizontal="left" vertical="top" wrapText="1" readingOrder="1"/>
    </xf>
    <xf numFmtId="0" fontId="132" fillId="51" borderId="43" xfId="0" applyFont="1" applyFill="1" applyBorder="1" applyAlignment="1">
      <alignment horizontal="left" vertical="center" wrapText="1" readingOrder="1"/>
    </xf>
    <xf numFmtId="0" fontId="137" fillId="51" borderId="141" xfId="0" applyFont="1" applyFill="1" applyBorder="1" applyAlignment="1">
      <alignment horizontal="left" vertical="center" wrapText="1" readingOrder="1"/>
    </xf>
    <xf numFmtId="0" fontId="137" fillId="52" borderId="142" xfId="0" applyFont="1" applyFill="1" applyBorder="1" applyAlignment="1">
      <alignment horizontal="left" vertical="center" wrapText="1" readingOrder="1"/>
    </xf>
    <xf numFmtId="172" fontId="125" fillId="52" borderId="143" xfId="57" applyNumberFormat="1" applyFont="1" applyFill="1" applyBorder="1" applyAlignment="1">
      <alignment horizontal="center" vertical="center" wrapText="1" readingOrder="1"/>
    </xf>
    <xf numFmtId="0" fontId="132" fillId="19" borderId="65" xfId="0" applyFont="1" applyFill="1" applyBorder="1" applyAlignment="1">
      <alignment horizontal="left" vertical="center" wrapText="1" readingOrder="1"/>
    </xf>
    <xf numFmtId="0" fontId="132" fillId="6" borderId="69" xfId="0" applyFont="1" applyFill="1" applyBorder="1" applyAlignment="1">
      <alignment horizontal="left" vertical="center" wrapText="1" readingOrder="1"/>
    </xf>
    <xf numFmtId="0" fontId="142" fillId="18" borderId="144" xfId="0" applyFont="1" applyFill="1" applyBorder="1" applyAlignment="1">
      <alignment horizontal="center" vertical="center" wrapText="1"/>
    </xf>
    <xf numFmtId="0" fontId="142" fillId="18" borderId="22" xfId="0" applyFont="1" applyFill="1" applyBorder="1" applyAlignment="1">
      <alignment horizontal="center" vertical="center" wrapText="1"/>
    </xf>
    <xf numFmtId="0" fontId="142" fillId="18" borderId="45" xfId="0" applyFont="1" applyFill="1" applyBorder="1" applyAlignment="1">
      <alignment horizontal="center" vertical="center" wrapText="1"/>
    </xf>
    <xf numFmtId="0" fontId="142" fillId="18" borderId="29" xfId="0" applyFont="1" applyFill="1" applyBorder="1" applyAlignment="1">
      <alignment horizontal="center" vertical="center" wrapText="1"/>
    </xf>
    <xf numFmtId="0" fontId="142" fillId="18" borderId="23" xfId="0" applyFont="1" applyFill="1" applyBorder="1" applyAlignment="1">
      <alignment horizontal="center" vertical="center" wrapText="1"/>
    </xf>
    <xf numFmtId="0" fontId="142" fillId="18" borderId="46" xfId="0" applyFont="1" applyFill="1" applyBorder="1" applyAlignment="1">
      <alignment horizontal="center" vertical="center" wrapText="1"/>
    </xf>
    <xf numFmtId="0" fontId="0" fillId="56" borderId="25" xfId="0" applyFont="1" applyFill="1" applyBorder="1" applyAlignment="1">
      <alignment horizontal="left" vertical="center" wrapText="1"/>
    </xf>
    <xf numFmtId="0" fontId="0" fillId="56" borderId="27" xfId="0" applyFill="1" applyBorder="1" applyAlignment="1">
      <alignment horizontal="left" vertical="center" wrapText="1"/>
    </xf>
    <xf numFmtId="0" fontId="0" fillId="56" borderId="48" xfId="0" applyFill="1" applyBorder="1" applyAlignment="1">
      <alignment horizontal="left" vertical="center" wrapText="1"/>
    </xf>
    <xf numFmtId="0" fontId="3" fillId="39" borderId="25" xfId="0" applyFont="1" applyFill="1" applyBorder="1" applyAlignment="1">
      <alignment vertical="center" wrapText="1"/>
    </xf>
    <xf numFmtId="0" fontId="3" fillId="39" borderId="48" xfId="0" applyFont="1" applyFill="1" applyBorder="1" applyAlignment="1">
      <alignment vertical="center" wrapText="1"/>
    </xf>
    <xf numFmtId="0" fontId="3" fillId="53" borderId="25" xfId="0" applyFont="1" applyFill="1" applyBorder="1" applyAlignment="1">
      <alignment horizontal="left" vertical="center" wrapText="1"/>
    </xf>
    <xf numFmtId="0" fontId="3" fillId="53" borderId="27" xfId="0" applyFont="1" applyFill="1" applyBorder="1" applyAlignment="1">
      <alignment horizontal="left" vertical="center" wrapText="1"/>
    </xf>
    <xf numFmtId="0" fontId="3" fillId="53" borderId="48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0" fontId="3" fillId="57" borderId="27" xfId="0" applyFont="1" applyFill="1" applyBorder="1" applyAlignment="1">
      <alignment horizontal="left" vertical="center" wrapText="1"/>
    </xf>
    <xf numFmtId="0" fontId="3" fillId="57" borderId="48" xfId="0" applyFont="1" applyFill="1" applyBorder="1" applyAlignment="1">
      <alignment horizontal="left" vertical="center" wrapText="1"/>
    </xf>
    <xf numFmtId="0" fontId="17" fillId="58" borderId="25" xfId="0" applyFont="1" applyFill="1" applyBorder="1" applyAlignment="1">
      <alignment horizontal="left" vertical="center" wrapText="1"/>
    </xf>
    <xf numFmtId="0" fontId="17" fillId="58" borderId="27" xfId="0" applyFont="1" applyFill="1" applyBorder="1" applyAlignment="1">
      <alignment horizontal="left" vertical="center" wrapText="1"/>
    </xf>
    <xf numFmtId="0" fontId="17" fillId="58" borderId="48" xfId="0" applyFont="1" applyFill="1" applyBorder="1" applyAlignment="1">
      <alignment horizontal="left" vertical="center" wrapText="1"/>
    </xf>
    <xf numFmtId="0" fontId="3" fillId="39" borderId="25" xfId="0" applyFont="1" applyFill="1" applyBorder="1" applyAlignment="1">
      <alignment wrapText="1"/>
    </xf>
    <xf numFmtId="0" fontId="3" fillId="39" borderId="27" xfId="0" applyFont="1" applyFill="1" applyBorder="1" applyAlignment="1">
      <alignment wrapText="1"/>
    </xf>
    <xf numFmtId="0" fontId="3" fillId="39" borderId="48" xfId="0" applyFont="1" applyFill="1" applyBorder="1" applyAlignment="1">
      <alignment wrapText="1"/>
    </xf>
    <xf numFmtId="0" fontId="3" fillId="13" borderId="144" xfId="0" applyFont="1" applyFill="1" applyBorder="1" applyAlignment="1">
      <alignment vertical="center" wrapText="1"/>
    </xf>
    <xf numFmtId="0" fontId="3" fillId="13" borderId="22" xfId="0" applyFont="1" applyFill="1" applyBorder="1" applyAlignment="1">
      <alignment vertical="center" wrapText="1"/>
    </xf>
    <xf numFmtId="0" fontId="3" fillId="13" borderId="45" xfId="0" applyFont="1" applyFill="1" applyBorder="1" applyAlignment="1">
      <alignment vertical="center" wrapText="1"/>
    </xf>
    <xf numFmtId="0" fontId="21" fillId="13" borderId="28" xfId="36" applyFill="1" applyBorder="1" applyAlignment="1" applyProtection="1">
      <alignment vertical="center" wrapText="1"/>
      <protection/>
    </xf>
    <xf numFmtId="0" fontId="0" fillId="13" borderId="0" xfId="0" applyFill="1" applyBorder="1" applyAlignment="1">
      <alignment vertical="center" wrapText="1"/>
    </xf>
    <xf numFmtId="0" fontId="3" fillId="13" borderId="28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vertical="center" wrapText="1"/>
    </xf>
    <xf numFmtId="0" fontId="3" fillId="13" borderId="32" xfId="0" applyFont="1" applyFill="1" applyBorder="1" applyAlignment="1">
      <alignment vertical="center" wrapText="1"/>
    </xf>
    <xf numFmtId="0" fontId="0" fillId="13" borderId="29" xfId="0" applyFont="1" applyFill="1" applyBorder="1" applyAlignment="1">
      <alignment vertical="center" wrapText="1"/>
    </xf>
    <xf numFmtId="0" fontId="0" fillId="13" borderId="23" xfId="0" applyFill="1" applyBorder="1" applyAlignment="1">
      <alignment vertical="center" wrapText="1"/>
    </xf>
    <xf numFmtId="0" fontId="0" fillId="13" borderId="46" xfId="0" applyFill="1" applyBorder="1" applyAlignment="1">
      <alignment vertical="center" wrapText="1"/>
    </xf>
    <xf numFmtId="0" fontId="34" fillId="56" borderId="43" xfId="0" applyFont="1" applyFill="1" applyBorder="1" applyAlignment="1">
      <alignment vertical="center" textRotation="90" wrapText="1"/>
    </xf>
    <xf numFmtId="0" fontId="34" fillId="56" borderId="47" xfId="0" applyFont="1" applyFill="1" applyBorder="1" applyAlignment="1">
      <alignment vertical="center" textRotation="90" wrapText="1"/>
    </xf>
    <xf numFmtId="0" fontId="34" fillId="56" borderId="44" xfId="0" applyFont="1" applyFill="1" applyBorder="1" applyAlignment="1">
      <alignment vertical="center" textRotation="90" wrapText="1"/>
    </xf>
    <xf numFmtId="0" fontId="117" fillId="0" borderId="145" xfId="0" applyFont="1" applyBorder="1" applyAlignment="1">
      <alignment horizontal="left" vertical="center" wrapText="1" readingOrder="1"/>
    </xf>
    <xf numFmtId="0" fontId="0" fillId="0" borderId="52" xfId="0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3" fontId="117" fillId="0" borderId="97" xfId="0" applyNumberFormat="1" applyFont="1" applyBorder="1" applyAlignment="1">
      <alignment horizontal="center" vertical="center" wrapText="1" readingOrder="1"/>
    </xf>
    <xf numFmtId="3" fontId="117" fillId="0" borderId="146" xfId="0" applyNumberFormat="1" applyFont="1" applyBorder="1" applyAlignment="1">
      <alignment horizontal="center" vertical="center" wrapText="1" readingOrder="1"/>
    </xf>
    <xf numFmtId="3" fontId="117" fillId="0" borderId="124" xfId="0" applyNumberFormat="1" applyFont="1" applyBorder="1" applyAlignment="1">
      <alignment horizontal="center" vertical="center" wrapText="1" readingOrder="1"/>
    </xf>
    <xf numFmtId="3" fontId="118" fillId="48" borderId="97" xfId="0" applyNumberFormat="1" applyFont="1" applyFill="1" applyBorder="1" applyAlignment="1">
      <alignment horizontal="right" vertical="center" wrapText="1" readingOrder="1"/>
    </xf>
    <xf numFmtId="3" fontId="118" fillId="48" borderId="146" xfId="0" applyNumberFormat="1" applyFont="1" applyFill="1" applyBorder="1" applyAlignment="1">
      <alignment horizontal="right" vertical="center" wrapText="1" readingOrder="1"/>
    </xf>
    <xf numFmtId="3" fontId="118" fillId="48" borderId="124" xfId="0" applyNumberFormat="1" applyFont="1" applyFill="1" applyBorder="1" applyAlignment="1">
      <alignment horizontal="right" vertical="center" wrapText="1" readingOrder="1"/>
    </xf>
    <xf numFmtId="3" fontId="117" fillId="0" borderId="65" xfId="0" applyNumberFormat="1" applyFont="1" applyBorder="1" applyAlignment="1">
      <alignment horizontal="center" vertical="center" wrapText="1" readingOrder="1"/>
    </xf>
    <xf numFmtId="3" fontId="117" fillId="0" borderId="147" xfId="0" applyNumberFormat="1" applyFont="1" applyBorder="1" applyAlignment="1">
      <alignment horizontal="center" vertical="center" wrapText="1" readingOrder="1"/>
    </xf>
    <xf numFmtId="3" fontId="117" fillId="0" borderId="126" xfId="0" applyNumberFormat="1" applyFont="1" applyBorder="1" applyAlignment="1">
      <alignment horizontal="center" vertical="center" wrapText="1" readingOrder="1"/>
    </xf>
    <xf numFmtId="0" fontId="118" fillId="48" borderId="146" xfId="0" applyFont="1" applyFill="1" applyBorder="1" applyAlignment="1">
      <alignment horizontal="right" vertical="center" wrapText="1" readingOrder="1"/>
    </xf>
    <xf numFmtId="0" fontId="118" fillId="48" borderId="124" xfId="0" applyFont="1" applyFill="1" applyBorder="1" applyAlignment="1">
      <alignment horizontal="right" vertical="center" wrapText="1" readingOrder="1"/>
    </xf>
    <xf numFmtId="3" fontId="116" fillId="0" borderId="148" xfId="0" applyNumberFormat="1" applyFont="1" applyFill="1" applyBorder="1" applyAlignment="1">
      <alignment horizontal="center" vertical="center" wrapText="1" readingOrder="1"/>
    </xf>
    <xf numFmtId="3" fontId="116" fillId="0" borderId="149" xfId="0" applyNumberFormat="1" applyFont="1" applyFill="1" applyBorder="1" applyAlignment="1">
      <alignment horizontal="center" vertical="center" wrapText="1" readingOrder="1"/>
    </xf>
    <xf numFmtId="3" fontId="116" fillId="0" borderId="150" xfId="0" applyNumberFormat="1" applyFont="1" applyFill="1" applyBorder="1" applyAlignment="1">
      <alignment horizontal="center" vertical="center" wrapText="1" readingOrder="1"/>
    </xf>
    <xf numFmtId="0" fontId="117" fillId="0" borderId="151" xfId="0" applyFont="1" applyBorder="1" applyAlignment="1">
      <alignment horizontal="center" vertical="center" wrapText="1" readingOrder="1"/>
    </xf>
    <xf numFmtId="0" fontId="117" fillId="0" borderId="149" xfId="0" applyFont="1" applyBorder="1" applyAlignment="1">
      <alignment horizontal="center" vertical="center" wrapText="1" readingOrder="1"/>
    </xf>
    <xf numFmtId="0" fontId="117" fillId="0" borderId="150" xfId="0" applyFont="1" applyBorder="1" applyAlignment="1">
      <alignment horizontal="center" vertical="center" wrapText="1" readingOrder="1"/>
    </xf>
    <xf numFmtId="0" fontId="35" fillId="56" borderId="43" xfId="0" applyFont="1" applyFill="1" applyBorder="1" applyAlignment="1">
      <alignment horizontal="center" vertical="center" textRotation="90" wrapText="1"/>
    </xf>
    <xf numFmtId="0" fontId="35" fillId="56" borderId="47" xfId="0" applyFont="1" applyFill="1" applyBorder="1" applyAlignment="1">
      <alignment horizontal="center" vertical="center" textRotation="90" wrapText="1"/>
    </xf>
    <xf numFmtId="0" fontId="35" fillId="56" borderId="44" xfId="0" applyFont="1" applyFill="1" applyBorder="1" applyAlignment="1">
      <alignment horizontal="center" vertical="center" textRotation="90" wrapText="1"/>
    </xf>
    <xf numFmtId="3" fontId="118" fillId="48" borderId="65" xfId="0" applyNumberFormat="1" applyFont="1" applyFill="1" applyBorder="1" applyAlignment="1">
      <alignment horizontal="left" vertical="center" wrapText="1" readingOrder="1"/>
    </xf>
    <xf numFmtId="3" fontId="118" fillId="48" borderId="147" xfId="0" applyNumberFormat="1" applyFont="1" applyFill="1" applyBorder="1" applyAlignment="1">
      <alignment horizontal="left" vertical="center" wrapText="1" readingOrder="1"/>
    </xf>
    <xf numFmtId="3" fontId="118" fillId="48" borderId="126" xfId="0" applyNumberFormat="1" applyFont="1" applyFill="1" applyBorder="1" applyAlignment="1">
      <alignment horizontal="left" vertical="center" wrapText="1" readingOrder="1"/>
    </xf>
    <xf numFmtId="3" fontId="118" fillId="48" borderId="97" xfId="0" applyNumberFormat="1" applyFont="1" applyFill="1" applyBorder="1" applyAlignment="1">
      <alignment horizontal="center" vertical="center" wrapText="1" readingOrder="1"/>
    </xf>
    <xf numFmtId="3" fontId="118" fillId="48" borderId="146" xfId="0" applyNumberFormat="1" applyFont="1" applyFill="1" applyBorder="1" applyAlignment="1">
      <alignment horizontal="center" vertical="center" wrapText="1" readingOrder="1"/>
    </xf>
    <xf numFmtId="3" fontId="117" fillId="49" borderId="65" xfId="0" applyNumberFormat="1" applyFont="1" applyFill="1" applyBorder="1" applyAlignment="1">
      <alignment horizontal="center" vertical="center" wrapText="1" readingOrder="1"/>
    </xf>
    <xf numFmtId="3" fontId="117" fillId="49" borderId="147" xfId="0" applyNumberFormat="1" applyFont="1" applyFill="1" applyBorder="1" applyAlignment="1">
      <alignment horizontal="center" vertical="center" wrapText="1" readingOrder="1"/>
    </xf>
    <xf numFmtId="3" fontId="117" fillId="49" borderId="126" xfId="0" applyNumberFormat="1" applyFont="1" applyFill="1" applyBorder="1" applyAlignment="1">
      <alignment horizontal="center" vertical="center" wrapText="1" readingOrder="1"/>
    </xf>
    <xf numFmtId="3" fontId="118" fillId="48" borderId="43" xfId="0" applyNumberFormat="1" applyFont="1" applyFill="1" applyBorder="1" applyAlignment="1">
      <alignment horizontal="center" vertical="center" wrapText="1" readingOrder="1"/>
    </xf>
    <xf numFmtId="3" fontId="118" fillId="48" borderId="47" xfId="0" applyNumberFormat="1" applyFont="1" applyFill="1" applyBorder="1" applyAlignment="1">
      <alignment horizontal="center" vertical="center" wrapText="1" readingOrder="1"/>
    </xf>
    <xf numFmtId="3" fontId="118" fillId="48" borderId="44" xfId="0" applyNumberFormat="1" applyFont="1" applyFill="1" applyBorder="1" applyAlignment="1">
      <alignment horizontal="center" vertical="center" wrapText="1" readingOrder="1"/>
    </xf>
    <xf numFmtId="0" fontId="35" fillId="44" borderId="43" xfId="0" applyFont="1" applyFill="1" applyBorder="1" applyAlignment="1">
      <alignment horizontal="center" vertical="center" textRotation="90" wrapText="1"/>
    </xf>
    <xf numFmtId="0" fontId="35" fillId="44" borderId="47" xfId="0" applyFont="1" applyFill="1" applyBorder="1" applyAlignment="1">
      <alignment horizontal="center" vertical="center" textRotation="90" wrapText="1"/>
    </xf>
    <xf numFmtId="0" fontId="35" fillId="44" borderId="44" xfId="0" applyFont="1" applyFill="1" applyBorder="1" applyAlignment="1">
      <alignment horizontal="center" vertical="center" textRotation="90" wrapText="1"/>
    </xf>
    <xf numFmtId="0" fontId="0" fillId="59" borderId="43" xfId="0" applyFont="1" applyFill="1" applyBorder="1" applyAlignment="1">
      <alignment vertical="center" textRotation="90" wrapText="1"/>
    </xf>
    <xf numFmtId="0" fontId="0" fillId="59" borderId="47" xfId="0" applyFill="1" applyBorder="1" applyAlignment="1">
      <alignment vertical="center" textRotation="90" wrapText="1"/>
    </xf>
    <xf numFmtId="0" fontId="0" fillId="59" borderId="44" xfId="0" applyFill="1" applyBorder="1" applyAlignment="1">
      <alignment vertical="center" textRotation="90" wrapText="1"/>
    </xf>
    <xf numFmtId="0" fontId="117" fillId="39" borderId="152" xfId="0" applyFont="1" applyFill="1" applyBorder="1" applyAlignment="1">
      <alignment horizontal="left" vertical="center" wrapText="1" readingOrder="1"/>
    </xf>
    <xf numFmtId="0" fontId="117" fillId="39" borderId="60" xfId="0" applyFont="1" applyFill="1" applyBorder="1" applyAlignment="1">
      <alignment horizontal="left" vertical="center" wrapText="1" readingOrder="1"/>
    </xf>
    <xf numFmtId="0" fontId="117" fillId="39" borderId="127" xfId="0" applyFont="1" applyFill="1" applyBorder="1" applyAlignment="1">
      <alignment horizontal="left" vertical="center" wrapText="1" readingOrder="1"/>
    </xf>
    <xf numFmtId="0" fontId="117" fillId="0" borderId="60" xfId="0" applyFont="1" applyBorder="1" applyAlignment="1">
      <alignment horizontal="left" vertical="center" wrapText="1" readingOrder="1"/>
    </xf>
    <xf numFmtId="0" fontId="117" fillId="0" borderId="153" xfId="0" applyFont="1" applyBorder="1" applyAlignment="1">
      <alignment horizontal="left" vertical="center" wrapText="1" readingOrder="1"/>
    </xf>
    <xf numFmtId="0" fontId="117" fillId="39" borderId="154" xfId="0" applyFont="1" applyFill="1" applyBorder="1" applyAlignment="1">
      <alignment horizontal="left" vertical="center" wrapText="1" readingOrder="1"/>
    </xf>
    <xf numFmtId="0" fontId="117" fillId="39" borderId="57" xfId="0" applyFont="1" applyFill="1" applyBorder="1" applyAlignment="1">
      <alignment horizontal="left" vertical="center" wrapText="1" readingOrder="1"/>
    </xf>
    <xf numFmtId="0" fontId="116" fillId="51" borderId="155" xfId="0" applyFont="1" applyFill="1" applyBorder="1" applyAlignment="1">
      <alignment horizontal="left" vertical="center" wrapText="1" readingOrder="1"/>
    </xf>
    <xf numFmtId="0" fontId="116" fillId="51" borderId="156" xfId="0" applyFont="1" applyFill="1" applyBorder="1" applyAlignment="1">
      <alignment horizontal="left" vertical="center" wrapText="1" readingOrder="1"/>
    </xf>
    <xf numFmtId="0" fontId="116" fillId="51" borderId="157" xfId="0" applyFont="1" applyFill="1" applyBorder="1" applyAlignment="1">
      <alignment horizontal="left" vertical="center" wrapText="1" readingOrder="1"/>
    </xf>
    <xf numFmtId="0" fontId="117" fillId="0" borderId="108" xfId="0" applyFont="1" applyBorder="1" applyAlignment="1">
      <alignment horizontal="left" vertical="center" wrapText="1" readingOrder="1"/>
    </xf>
    <xf numFmtId="0" fontId="117" fillId="0" borderId="158" xfId="0" applyFont="1" applyBorder="1" applyAlignment="1">
      <alignment horizontal="left" vertical="center" wrapText="1" readingOrder="1"/>
    </xf>
    <xf numFmtId="3" fontId="117" fillId="48" borderId="65" xfId="0" applyNumberFormat="1" applyFont="1" applyFill="1" applyBorder="1" applyAlignment="1">
      <alignment horizontal="center" vertical="center" wrapText="1" readingOrder="1"/>
    </xf>
    <xf numFmtId="3" fontId="117" fillId="48" borderId="126" xfId="0" applyNumberFormat="1" applyFont="1" applyFill="1" applyBorder="1" applyAlignment="1">
      <alignment horizontal="center" vertical="center" wrapText="1" readingOrder="1"/>
    </xf>
    <xf numFmtId="3" fontId="118" fillId="48" borderId="65" xfId="0" applyNumberFormat="1" applyFont="1" applyFill="1" applyBorder="1" applyAlignment="1">
      <alignment horizontal="center" vertical="center" wrapText="1" readingOrder="1"/>
    </xf>
    <xf numFmtId="3" fontId="118" fillId="48" borderId="147" xfId="0" applyNumberFormat="1" applyFont="1" applyFill="1" applyBorder="1" applyAlignment="1">
      <alignment horizontal="center" vertical="center" wrapText="1" readingOrder="1"/>
    </xf>
    <xf numFmtId="3" fontId="118" fillId="48" borderId="126" xfId="0" applyNumberFormat="1" applyFont="1" applyFill="1" applyBorder="1" applyAlignment="1">
      <alignment horizontal="center" vertical="center" wrapText="1" readingOrder="1"/>
    </xf>
    <xf numFmtId="0" fontId="143" fillId="2" borderId="94" xfId="0" applyFont="1" applyFill="1" applyBorder="1" applyAlignment="1">
      <alignment horizontal="center" vertical="center" wrapText="1" readingOrder="1"/>
    </xf>
    <xf numFmtId="0" fontId="143" fillId="2" borderId="70" xfId="0" applyFont="1" applyFill="1" applyBorder="1" applyAlignment="1">
      <alignment horizontal="center" vertical="center" wrapText="1" readingOrder="1"/>
    </xf>
    <xf numFmtId="0" fontId="143" fillId="2" borderId="52" xfId="0" applyFont="1" applyFill="1" applyBorder="1" applyAlignment="1">
      <alignment horizontal="center" vertical="center" wrapText="1" readingOrder="1"/>
    </xf>
    <xf numFmtId="0" fontId="143" fillId="2" borderId="53" xfId="0" applyFont="1" applyFill="1" applyBorder="1" applyAlignment="1">
      <alignment horizontal="center" vertical="center" wrapText="1" readingOrder="1"/>
    </xf>
    <xf numFmtId="0" fontId="117" fillId="0" borderId="159" xfId="0" applyFont="1" applyBorder="1" applyAlignment="1">
      <alignment horizontal="left" wrapText="1" readingOrder="1"/>
    </xf>
    <xf numFmtId="0" fontId="117" fillId="0" borderId="160" xfId="0" applyFont="1" applyBorder="1" applyAlignment="1">
      <alignment horizontal="left" wrapText="1" readingOrder="1"/>
    </xf>
    <xf numFmtId="0" fontId="117" fillId="0" borderId="161" xfId="0" applyFont="1" applyBorder="1" applyAlignment="1">
      <alignment horizontal="left" wrapText="1" readingOrder="1"/>
    </xf>
    <xf numFmtId="0" fontId="144" fillId="0" borderId="107" xfId="0" applyFont="1" applyBorder="1" applyAlignment="1">
      <alignment horizontal="center" vertical="center" wrapText="1" readingOrder="1"/>
    </xf>
    <xf numFmtId="0" fontId="144" fillId="0" borderId="162" xfId="0" applyFont="1" applyBorder="1" applyAlignment="1">
      <alignment horizontal="center" vertical="center" wrapText="1" readingOrder="1"/>
    </xf>
    <xf numFmtId="0" fontId="117" fillId="0" borderId="163" xfId="0" applyFont="1" applyBorder="1" applyAlignment="1">
      <alignment horizontal="left" wrapText="1" readingOrder="1"/>
    </xf>
    <xf numFmtId="0" fontId="117" fillId="0" borderId="107" xfId="0" applyFont="1" applyBorder="1" applyAlignment="1">
      <alignment horizontal="left" wrapText="1" readingOrder="1"/>
    </xf>
    <xf numFmtId="0" fontId="117" fillId="0" borderId="59" xfId="0" applyFont="1" applyBorder="1" applyAlignment="1">
      <alignment horizontal="left" wrapText="1" readingOrder="1"/>
    </xf>
    <xf numFmtId="0" fontId="116" fillId="39" borderId="154" xfId="0" applyFont="1" applyFill="1" applyBorder="1" applyAlignment="1">
      <alignment horizontal="left" vertical="center" wrapText="1" readingOrder="1"/>
    </xf>
    <xf numFmtId="0" fontId="116" fillId="39" borderId="60" xfId="0" applyFont="1" applyFill="1" applyBorder="1" applyAlignment="1">
      <alignment horizontal="left" vertical="center" wrapText="1" readingOrder="1"/>
    </xf>
    <xf numFmtId="0" fontId="116" fillId="39" borderId="57" xfId="0" applyFont="1" applyFill="1" applyBorder="1" applyAlignment="1">
      <alignment horizontal="left" vertical="center" wrapText="1" readingOrder="1"/>
    </xf>
    <xf numFmtId="0" fontId="0" fillId="8" borderId="43" xfId="0" applyFont="1" applyFill="1" applyBorder="1" applyAlignment="1">
      <alignment horizontal="center" vertical="center" wrapText="1"/>
    </xf>
    <xf numFmtId="0" fontId="0" fillId="8" borderId="44" xfId="0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 wrapText="1"/>
    </xf>
    <xf numFmtId="0" fontId="0" fillId="8" borderId="43" xfId="0" applyFont="1" applyFill="1" applyBorder="1" applyAlignment="1">
      <alignment horizontal="center" vertical="top" wrapText="1"/>
    </xf>
    <xf numFmtId="0" fontId="0" fillId="8" borderId="44" xfId="0" applyFill="1" applyBorder="1" applyAlignment="1">
      <alignment horizontal="center" vertical="top" wrapText="1"/>
    </xf>
    <xf numFmtId="0" fontId="0" fillId="8" borderId="47" xfId="0" applyFill="1" applyBorder="1" applyAlignment="1">
      <alignment horizontal="center" vertical="top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8" borderId="144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top" wrapText="1"/>
    </xf>
    <xf numFmtId="0" fontId="0" fillId="6" borderId="44" xfId="0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132" fillId="8" borderId="51" xfId="0" applyFont="1" applyFill="1" applyBorder="1" applyAlignment="1">
      <alignment horizontal="left" vertical="center" wrapText="1" readingOrder="1"/>
    </xf>
    <xf numFmtId="0" fontId="132" fillId="8" borderId="52" xfId="0" applyFont="1" applyFill="1" applyBorder="1" applyAlignment="1">
      <alignment horizontal="left" vertical="center" wrapText="1" readingOrder="1"/>
    </xf>
    <xf numFmtId="0" fontId="132" fillId="8" borderId="53" xfId="0" applyFont="1" applyFill="1" applyBorder="1" applyAlignment="1">
      <alignment horizontal="left" vertical="center" wrapText="1" readingOrder="1"/>
    </xf>
    <xf numFmtId="0" fontId="145" fillId="0" borderId="51" xfId="0" applyFont="1" applyBorder="1" applyAlignment="1">
      <alignment horizontal="left" vertical="center" wrapText="1" readingOrder="1"/>
    </xf>
    <xf numFmtId="0" fontId="145" fillId="0" borderId="52" xfId="0" applyFont="1" applyBorder="1" applyAlignment="1">
      <alignment horizontal="left" vertical="center" wrapText="1" readingOrder="1"/>
    </xf>
    <xf numFmtId="0" fontId="145" fillId="0" borderId="53" xfId="0" applyFont="1" applyBorder="1" applyAlignment="1">
      <alignment horizontal="left" vertical="center" wrapText="1" readingOrder="1"/>
    </xf>
    <xf numFmtId="0" fontId="0" fillId="0" borderId="25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125" fillId="19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>
      <alignment wrapText="1"/>
    </xf>
    <xf numFmtId="0" fontId="65" fillId="0" borderId="48" xfId="0" applyFont="1" applyBorder="1" applyAlignment="1">
      <alignment wrapText="1"/>
    </xf>
    <xf numFmtId="0" fontId="30" fillId="16" borderId="25" xfId="0" applyFont="1" applyFill="1" applyBorder="1" applyAlignment="1">
      <alignment wrapText="1"/>
    </xf>
    <xf numFmtId="0" fontId="30" fillId="16" borderId="27" xfId="0" applyFont="1" applyFill="1" applyBorder="1" applyAlignment="1">
      <alignment wrapText="1"/>
    </xf>
    <xf numFmtId="0" fontId="24" fillId="18" borderId="25" xfId="0" applyFont="1" applyFill="1" applyBorder="1" applyAlignment="1">
      <alignment wrapText="1"/>
    </xf>
    <xf numFmtId="0" fontId="24" fillId="18" borderId="27" xfId="0" applyFont="1" applyFill="1" applyBorder="1" applyAlignment="1">
      <alignment wrapText="1"/>
    </xf>
    <xf numFmtId="0" fontId="0" fillId="18" borderId="48" xfId="0" applyFill="1" applyBorder="1" applyAlignment="1">
      <alignment wrapText="1"/>
    </xf>
    <xf numFmtId="0" fontId="6" fillId="39" borderId="43" xfId="0" applyFont="1" applyFill="1" applyBorder="1" applyAlignment="1">
      <alignment horizontal="center" vertical="center" textRotation="90" wrapText="1"/>
    </xf>
    <xf numFmtId="0" fontId="6" fillId="39" borderId="47" xfId="0" applyFont="1" applyFill="1" applyBorder="1" applyAlignment="1">
      <alignment horizontal="center" vertical="center" textRotation="90" wrapText="1"/>
    </xf>
    <xf numFmtId="0" fontId="6" fillId="39" borderId="44" xfId="0" applyFont="1" applyFill="1" applyBorder="1" applyAlignment="1">
      <alignment horizontal="center" vertical="center" textRotation="90" wrapText="1"/>
    </xf>
    <xf numFmtId="172" fontId="78" fillId="0" borderId="0" xfId="66" applyNumberFormat="1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36" fillId="38" borderId="25" xfId="0" applyFont="1" applyFill="1" applyBorder="1" applyAlignment="1">
      <alignment vertical="center" wrapText="1"/>
    </xf>
    <xf numFmtId="0" fontId="36" fillId="38" borderId="27" xfId="0" applyFont="1" applyFill="1" applyBorder="1" applyAlignment="1">
      <alignment vertical="center" wrapText="1"/>
    </xf>
    <xf numFmtId="0" fontId="36" fillId="38" borderId="48" xfId="0" applyFont="1" applyFill="1" applyBorder="1" applyAlignment="1">
      <alignment vertical="center" wrapText="1"/>
    </xf>
    <xf numFmtId="172" fontId="90" fillId="60" borderId="25" xfId="66" applyNumberFormat="1" applyFont="1" applyFill="1" applyBorder="1" applyAlignment="1">
      <alignment horizontal="center" vertical="center" wrapText="1"/>
    </xf>
    <xf numFmtId="0" fontId="91" fillId="60" borderId="27" xfId="0" applyFont="1" applyFill="1" applyBorder="1" applyAlignment="1">
      <alignment horizontal="center" vertical="center" wrapText="1"/>
    </xf>
    <xf numFmtId="0" fontId="91" fillId="60" borderId="48" xfId="0" applyFont="1" applyFill="1" applyBorder="1" applyAlignment="1">
      <alignment horizontal="center" vertical="center" wrapText="1"/>
    </xf>
    <xf numFmtId="0" fontId="146" fillId="8" borderId="25" xfId="0" applyFont="1" applyFill="1" applyBorder="1" applyAlignment="1">
      <alignment horizontal="center" vertical="center" wrapText="1"/>
    </xf>
    <xf numFmtId="0" fontId="146" fillId="8" borderId="27" xfId="0" applyFont="1" applyFill="1" applyBorder="1" applyAlignment="1">
      <alignment horizontal="center" vertical="center" wrapText="1"/>
    </xf>
    <xf numFmtId="0" fontId="146" fillId="8" borderId="48" xfId="0" applyFont="1" applyFill="1" applyBorder="1" applyAlignment="1">
      <alignment horizontal="center" vertical="center" wrapText="1"/>
    </xf>
    <xf numFmtId="0" fontId="93" fillId="36" borderId="25" xfId="0" applyFont="1" applyFill="1" applyBorder="1" applyAlignment="1">
      <alignment horizontal="center" vertical="center" wrapText="1"/>
    </xf>
    <xf numFmtId="0" fontId="93" fillId="36" borderId="27" xfId="0" applyFont="1" applyFill="1" applyBorder="1" applyAlignment="1">
      <alignment horizontal="center" vertical="center" wrapText="1"/>
    </xf>
    <xf numFmtId="0" fontId="93" fillId="36" borderId="48" xfId="0" applyFont="1" applyFill="1" applyBorder="1" applyAlignment="1">
      <alignment horizontal="center" vertical="center" wrapText="1"/>
    </xf>
    <xf numFmtId="0" fontId="128" fillId="0" borderId="25" xfId="0" applyFont="1" applyBorder="1" applyAlignment="1">
      <alignment horizontal="center" vertical="center" wrapText="1"/>
    </xf>
    <xf numFmtId="0" fontId="128" fillId="0" borderId="27" xfId="0" applyFont="1" applyBorder="1" applyAlignment="1">
      <alignment horizontal="center" vertical="center" wrapText="1"/>
    </xf>
    <xf numFmtId="0" fontId="110" fillId="0" borderId="27" xfId="0" applyFont="1" applyBorder="1" applyAlignment="1">
      <alignment horizontal="center" vertical="center" wrapText="1"/>
    </xf>
    <xf numFmtId="0" fontId="110" fillId="0" borderId="48" xfId="0" applyFont="1" applyBorder="1" applyAlignment="1">
      <alignment horizontal="center" vertical="center" wrapText="1"/>
    </xf>
    <xf numFmtId="0" fontId="147" fillId="19" borderId="25" xfId="110" applyFont="1" applyFill="1" applyBorder="1" applyAlignment="1">
      <alignment horizontal="center" vertical="center" wrapText="1"/>
      <protection/>
    </xf>
    <xf numFmtId="0" fontId="147" fillId="19" borderId="27" xfId="0" applyFont="1" applyFill="1" applyBorder="1" applyAlignment="1">
      <alignment horizontal="center" vertical="center" wrapText="1"/>
    </xf>
    <xf numFmtId="0" fontId="147" fillId="19" borderId="48" xfId="0" applyFont="1" applyFill="1" applyBorder="1" applyAlignment="1">
      <alignment horizontal="center" vertical="center" wrapText="1"/>
    </xf>
    <xf numFmtId="0" fontId="7" fillId="0" borderId="144" xfId="110" applyFont="1" applyBorder="1" applyAlignment="1">
      <alignment/>
      <protection/>
    </xf>
    <xf numFmtId="0" fontId="3" fillId="0" borderId="22" xfId="110" applyFont="1" applyBorder="1" applyAlignment="1">
      <alignment/>
      <protection/>
    </xf>
    <xf numFmtId="0" fontId="8" fillId="0" borderId="11" xfId="110" applyFont="1" applyFill="1" applyBorder="1" applyAlignment="1">
      <alignment horizontal="center" vertical="center" wrapText="1"/>
      <protection/>
    </xf>
    <xf numFmtId="0" fontId="8" fillId="0" borderId="13" xfId="110" applyFont="1" applyFill="1" applyBorder="1" applyAlignment="1">
      <alignment horizontal="center" vertical="center" wrapText="1"/>
      <protection/>
    </xf>
    <xf numFmtId="0" fontId="7" fillId="0" borderId="28" xfId="110" applyFont="1" applyBorder="1" applyAlignment="1">
      <alignment/>
      <protection/>
    </xf>
    <xf numFmtId="0" fontId="3" fillId="0" borderId="0" xfId="110" applyFont="1" applyBorder="1" applyAlignment="1">
      <alignment/>
      <protection/>
    </xf>
    <xf numFmtId="0" fontId="10" fillId="0" borderId="19" xfId="110" applyFont="1" applyFill="1" applyBorder="1" applyAlignment="1">
      <alignment horizontal="center" vertical="center" wrapText="1"/>
      <protection/>
    </xf>
    <xf numFmtId="0" fontId="10" fillId="0" borderId="36" xfId="110" applyFont="1" applyFill="1" applyBorder="1" applyAlignment="1">
      <alignment horizontal="center" vertical="center" wrapText="1"/>
      <protection/>
    </xf>
    <xf numFmtId="0" fontId="3" fillId="39" borderId="43" xfId="110" applyFont="1" applyFill="1" applyBorder="1" applyAlignment="1">
      <alignment horizontal="center" vertical="center" textRotation="90"/>
      <protection/>
    </xf>
    <xf numFmtId="0" fontId="0" fillId="39" borderId="47" xfId="110" applyFill="1" applyBorder="1" applyAlignment="1">
      <alignment/>
      <protection/>
    </xf>
    <xf numFmtId="0" fontId="0" fillId="39" borderId="44" xfId="110" applyFill="1" applyBorder="1" applyAlignment="1">
      <alignment/>
      <protection/>
    </xf>
    <xf numFmtId="0" fontId="10" fillId="0" borderId="40" xfId="110" applyFont="1" applyFill="1" applyBorder="1" applyAlignment="1">
      <alignment horizontal="center" vertical="center" wrapText="1"/>
      <protection/>
    </xf>
    <xf numFmtId="0" fontId="10" fillId="0" borderId="37" xfId="110" applyFont="1" applyFill="1" applyBorder="1" applyAlignment="1">
      <alignment horizontal="center" vertical="center" wrapText="1"/>
      <protection/>
    </xf>
    <xf numFmtId="0" fontId="11" fillId="18" borderId="25" xfId="110" applyFont="1" applyFill="1" applyBorder="1" applyAlignment="1">
      <alignment/>
      <protection/>
    </xf>
    <xf numFmtId="0" fontId="12" fillId="18" borderId="48" xfId="110" applyFont="1" applyFill="1" applyBorder="1" applyAlignment="1">
      <alignment/>
      <protection/>
    </xf>
    <xf numFmtId="0" fontId="13" fillId="18" borderId="100" xfId="110" applyFont="1" applyFill="1" applyBorder="1" applyAlignment="1">
      <alignment horizontal="center" vertical="center" wrapText="1"/>
      <protection/>
    </xf>
    <xf numFmtId="0" fontId="10" fillId="18" borderId="102" xfId="110" applyFont="1" applyFill="1" applyBorder="1" applyAlignment="1">
      <alignment horizontal="center" vertical="center" wrapText="1"/>
      <protection/>
    </xf>
    <xf numFmtId="0" fontId="10" fillId="18" borderId="104" xfId="110" applyFont="1" applyFill="1" applyBorder="1" applyAlignment="1">
      <alignment horizontal="center" vertical="center" wrapText="1"/>
      <protection/>
    </xf>
    <xf numFmtId="0" fontId="14" fillId="61" borderId="29" xfId="110" applyFont="1" applyFill="1" applyBorder="1" applyAlignment="1">
      <alignment horizontal="center" vertical="center" wrapText="1"/>
      <protection/>
    </xf>
    <xf numFmtId="0" fontId="3" fillId="0" borderId="23" xfId="110" applyFont="1" applyBorder="1" applyAlignment="1">
      <alignment horizontal="center" vertical="center"/>
      <protection/>
    </xf>
    <xf numFmtId="0" fontId="3" fillId="0" borderId="27" xfId="110" applyFont="1" applyBorder="1" applyAlignment="1">
      <alignment horizontal="center" vertical="center"/>
      <protection/>
    </xf>
    <xf numFmtId="0" fontId="32" fillId="35" borderId="25" xfId="110" applyFont="1" applyFill="1" applyBorder="1" applyAlignment="1">
      <alignment vertical="center"/>
      <protection/>
    </xf>
    <xf numFmtId="0" fontId="0" fillId="0" borderId="48" xfId="110" applyBorder="1" applyAlignment="1">
      <alignment/>
      <protection/>
    </xf>
    <xf numFmtId="0" fontId="10" fillId="35" borderId="25" xfId="110" applyFont="1" applyFill="1" applyBorder="1" applyAlignment="1">
      <alignment wrapText="1"/>
      <protection/>
    </xf>
    <xf numFmtId="0" fontId="10" fillId="0" borderId="48" xfId="110" applyFont="1" applyBorder="1" applyAlignment="1">
      <alignment wrapText="1"/>
      <protection/>
    </xf>
    <xf numFmtId="0" fontId="0" fillId="0" borderId="144" xfId="110" applyFont="1" applyFill="1" applyBorder="1" applyAlignment="1">
      <alignment horizontal="left" vertical="center" wrapText="1"/>
      <protection/>
    </xf>
    <xf numFmtId="0" fontId="0" fillId="0" borderId="22" xfId="110" applyBorder="1" applyAlignment="1">
      <alignment horizontal="left" vertical="center" wrapText="1"/>
      <protection/>
    </xf>
    <xf numFmtId="0" fontId="0" fillId="0" borderId="45" xfId="110" applyBorder="1" applyAlignment="1">
      <alignment horizontal="left" vertical="center" wrapText="1"/>
      <protection/>
    </xf>
    <xf numFmtId="0" fontId="0" fillId="0" borderId="29" xfId="110" applyBorder="1" applyAlignment="1">
      <alignment horizontal="left" vertical="center" wrapText="1"/>
      <protection/>
    </xf>
    <xf numFmtId="0" fontId="0" fillId="0" borderId="23" xfId="110" applyBorder="1" applyAlignment="1">
      <alignment horizontal="left" vertical="center" wrapText="1"/>
      <protection/>
    </xf>
    <xf numFmtId="0" fontId="0" fillId="0" borderId="46" xfId="110" applyBorder="1" applyAlignment="1">
      <alignment horizontal="left" vertical="center" wrapText="1"/>
      <protection/>
    </xf>
    <xf numFmtId="0" fontId="0" fillId="0" borderId="25" xfId="110" applyFont="1" applyFill="1" applyBorder="1" applyAlignment="1" quotePrefix="1">
      <alignment/>
      <protection/>
    </xf>
    <xf numFmtId="0" fontId="0" fillId="0" borderId="27" xfId="110" applyBorder="1" applyAlignment="1">
      <alignment/>
      <protection/>
    </xf>
    <xf numFmtId="0" fontId="3" fillId="0" borderId="2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justify" vertical="center" wrapText="1"/>
    </xf>
    <xf numFmtId="0" fontId="3" fillId="0" borderId="144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45" xfId="0" applyFont="1" applyBorder="1" applyAlignment="1">
      <alignment horizontal="justify" vertical="center" wrapText="1"/>
    </xf>
    <xf numFmtId="165" fontId="3" fillId="0" borderId="144" xfId="57" applyFont="1" applyBorder="1" applyAlignment="1">
      <alignment horizontal="justify" vertical="center" wrapText="1"/>
    </xf>
    <xf numFmtId="165" fontId="3" fillId="0" borderId="22" xfId="57" applyFont="1" applyBorder="1" applyAlignment="1">
      <alignment horizontal="justify" vertical="center" wrapText="1"/>
    </xf>
    <xf numFmtId="165" fontId="3" fillId="0" borderId="45" xfId="57" applyFont="1" applyBorder="1" applyAlignment="1">
      <alignment horizontal="justify" vertical="center" wrapText="1"/>
    </xf>
  </cellXfs>
  <cellStyles count="1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2 3" xfId="48"/>
    <cellStyle name="Euro 2 3" xfId="49"/>
    <cellStyle name="Euro 2 4" xfId="50"/>
    <cellStyle name="Euro 3" xfId="51"/>
    <cellStyle name="Euro 3 2" xfId="52"/>
    <cellStyle name="Euro 3 3" xfId="53"/>
    <cellStyle name="Euro 4" xfId="54"/>
    <cellStyle name="Euro 5" xfId="55"/>
    <cellStyle name="Input" xfId="56"/>
    <cellStyle name="Comma" xfId="57"/>
    <cellStyle name="Migliaia (0)_UA." xfId="58"/>
    <cellStyle name="Comma [0]" xfId="59"/>
    <cellStyle name="Migliaia 10" xfId="60"/>
    <cellStyle name="Migliaia 10 2" xfId="61"/>
    <cellStyle name="Migliaia 10 3" xfId="62"/>
    <cellStyle name="Migliaia 11" xfId="63"/>
    <cellStyle name="Migliaia 11 2" xfId="64"/>
    <cellStyle name="Migliaia 11 3" xfId="65"/>
    <cellStyle name="Migliaia 2" xfId="66"/>
    <cellStyle name="Migliaia 2 2" xfId="67"/>
    <cellStyle name="Migliaia 2 2 2" xfId="68"/>
    <cellStyle name="Migliaia 2 2 2 2" xfId="69"/>
    <cellStyle name="Migliaia 2 2 2 3" xfId="70"/>
    <cellStyle name="Migliaia 2 2 3" xfId="71"/>
    <cellStyle name="Migliaia 2 3" xfId="72"/>
    <cellStyle name="Migliaia 3" xfId="73"/>
    <cellStyle name="Migliaia 3 2" xfId="74"/>
    <cellStyle name="Migliaia 3 2 2" xfId="75"/>
    <cellStyle name="Migliaia 3 2 2 2" xfId="76"/>
    <cellStyle name="Migliaia 3 2 2 3" xfId="77"/>
    <cellStyle name="Migliaia 3 2 3" xfId="78"/>
    <cellStyle name="Migliaia 3 2 4" xfId="79"/>
    <cellStyle name="Migliaia 3 3" xfId="80"/>
    <cellStyle name="Migliaia 4" xfId="81"/>
    <cellStyle name="Migliaia 4 2" xfId="82"/>
    <cellStyle name="Migliaia 4 2 2" xfId="83"/>
    <cellStyle name="Migliaia 4 2 3" xfId="84"/>
    <cellStyle name="Migliaia 4 3" xfId="85"/>
    <cellStyle name="Migliaia 4 4" xfId="86"/>
    <cellStyle name="Migliaia 5" xfId="87"/>
    <cellStyle name="Migliaia 5 2" xfId="88"/>
    <cellStyle name="Migliaia 5 2 2" xfId="89"/>
    <cellStyle name="Migliaia 5 2 3" xfId="90"/>
    <cellStyle name="Migliaia 5 3" xfId="91"/>
    <cellStyle name="Migliaia 5 4" xfId="92"/>
    <cellStyle name="Migliaia 6" xfId="93"/>
    <cellStyle name="Migliaia 6 2" xfId="94"/>
    <cellStyle name="Migliaia 7" xfId="95"/>
    <cellStyle name="Migliaia 8" xfId="96"/>
    <cellStyle name="Migliaia 8 2" xfId="97"/>
    <cellStyle name="Migliaia 8 3" xfId="98"/>
    <cellStyle name="Migliaia 9" xfId="99"/>
    <cellStyle name="Migliaia 9 2" xfId="100"/>
    <cellStyle name="Migliaia 9 3" xfId="101"/>
    <cellStyle name="Neutrale" xfId="102"/>
    <cellStyle name="Normale 2" xfId="103"/>
    <cellStyle name="Normale 2 2" xfId="104"/>
    <cellStyle name="Normale 2 2 2" xfId="105"/>
    <cellStyle name="Normale 2 2 2 2" xfId="106"/>
    <cellStyle name="Normale 2 2 2 3" xfId="107"/>
    <cellStyle name="Normale 2 2 3" xfId="108"/>
    <cellStyle name="Normale 2 2 4" xfId="109"/>
    <cellStyle name="Normale 3" xfId="110"/>
    <cellStyle name="Normale 3 2" xfId="111"/>
    <cellStyle name="Normale 3 2 2" xfId="112"/>
    <cellStyle name="Normale 3 2 3" xfId="113"/>
    <cellStyle name="Normale 3 3" xfId="114"/>
    <cellStyle name="Normale 3 4" xfId="115"/>
    <cellStyle name="Normale 4" xfId="116"/>
    <cellStyle name="Nota" xfId="117"/>
    <cellStyle name="Output" xfId="118"/>
    <cellStyle name="Percent" xfId="119"/>
    <cellStyle name="Percentuale 2" xfId="120"/>
    <cellStyle name="Percentuale 2 2" xfId="121"/>
    <cellStyle name="Percentuale 2 2 2" xfId="122"/>
    <cellStyle name="Percentuale 2 2 2 2" xfId="123"/>
    <cellStyle name="Percentuale 2 2 2 3" xfId="124"/>
    <cellStyle name="Percentuale 2 2 3" xfId="125"/>
    <cellStyle name="Percentuale 2 2 4" xfId="126"/>
    <cellStyle name="Percentuale 2 3" xfId="127"/>
    <cellStyle name="Percentuale 2 3 2" xfId="128"/>
    <cellStyle name="Percentuale 2 3 3" xfId="129"/>
    <cellStyle name="Percentuale 2 4" xfId="130"/>
    <cellStyle name="Percentuale 2 5" xfId="131"/>
    <cellStyle name="Percentuale 3" xfId="132"/>
    <cellStyle name="Percentuale 3 2" xfId="133"/>
    <cellStyle name="Percentuale 3 2 2" xfId="134"/>
    <cellStyle name="Percentuale 3 2 3" xfId="135"/>
    <cellStyle name="Percentuale 3 3" xfId="136"/>
    <cellStyle name="Percentuale 3 4" xfId="137"/>
    <cellStyle name="Percentuale 4" xfId="138"/>
    <cellStyle name="Percentuale 4 2" xfId="139"/>
    <cellStyle name="Percentuale 4 2 2" xfId="140"/>
    <cellStyle name="Percentuale 4 2 3" xfId="141"/>
    <cellStyle name="Percentuale 4 3" xfId="142"/>
    <cellStyle name="Percentuale 4 4" xfId="143"/>
    <cellStyle name="Percentuale 5" xfId="144"/>
    <cellStyle name="Percentuale 5 2" xfId="145"/>
    <cellStyle name="Percentuale 6" xfId="146"/>
    <cellStyle name="Percentuale 6 2" xfId="147"/>
    <cellStyle name="Percentuale 6 3" xfId="148"/>
    <cellStyle name="Testo avviso" xfId="149"/>
    <cellStyle name="Testo descrittivo" xfId="150"/>
    <cellStyle name="Titolo" xfId="151"/>
    <cellStyle name="Titolo 1" xfId="152"/>
    <cellStyle name="Titolo 2" xfId="153"/>
    <cellStyle name="Titolo 3" xfId="154"/>
    <cellStyle name="Titolo 4" xfId="155"/>
    <cellStyle name="Totale" xfId="156"/>
    <cellStyle name="Valore non valido" xfId="157"/>
    <cellStyle name="Valore valido" xfId="158"/>
    <cellStyle name="Currency" xfId="159"/>
    <cellStyle name="Valuta (0)_UA." xfId="160"/>
    <cellStyle name="Currency [0]" xfId="1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3829050</xdr:colOff>
      <xdr:row>81</xdr:row>
      <xdr:rowOff>57150</xdr:rowOff>
    </xdr:from>
    <xdr:to>
      <xdr:col>2</xdr:col>
      <xdr:colOff>4438650</xdr:colOff>
      <xdr:row>81</xdr:row>
      <xdr:rowOff>171450</xdr:rowOff>
    </xdr:to>
    <xdr:sp>
      <xdr:nvSpPr>
        <xdr:cNvPr id="1" name="Freccia a destra 2"/>
        <xdr:cNvSpPr>
          <a:spLocks/>
        </xdr:cNvSpPr>
      </xdr:nvSpPr>
      <xdr:spPr>
        <a:xfrm>
          <a:off x="4276725" y="16125825"/>
          <a:ext cx="609600" cy="114300"/>
        </a:xfrm>
        <a:prstGeom prst="rightArrow">
          <a:avLst>
            <a:gd name="adj" fmla="val 40625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27</xdr:row>
      <xdr:rowOff>381000</xdr:rowOff>
    </xdr:from>
    <xdr:to>
      <xdr:col>6</xdr:col>
      <xdr:colOff>533400</xdr:colOff>
      <xdr:row>28</xdr:row>
      <xdr:rowOff>95250</xdr:rowOff>
    </xdr:to>
    <xdr:sp>
      <xdr:nvSpPr>
        <xdr:cNvPr id="1" name="Freccia in giù 1"/>
        <xdr:cNvSpPr>
          <a:spLocks/>
        </xdr:cNvSpPr>
      </xdr:nvSpPr>
      <xdr:spPr>
        <a:xfrm>
          <a:off x="7820025" y="6419850"/>
          <a:ext cx="219075" cy="323850"/>
        </a:xfrm>
        <a:prstGeom prst="downArrow">
          <a:avLst>
            <a:gd name="adj" fmla="val 15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2400300</xdr:colOff>
      <xdr:row>19</xdr:row>
      <xdr:rowOff>66675</xdr:rowOff>
    </xdr:from>
    <xdr:to>
      <xdr:col>2</xdr:col>
      <xdr:colOff>3028950</xdr:colOff>
      <xdr:row>19</xdr:row>
      <xdr:rowOff>219075</xdr:rowOff>
    </xdr:to>
    <xdr:sp>
      <xdr:nvSpPr>
        <xdr:cNvPr id="1" name="Freccia a destra 1"/>
        <xdr:cNvSpPr>
          <a:spLocks/>
        </xdr:cNvSpPr>
      </xdr:nvSpPr>
      <xdr:spPr>
        <a:xfrm>
          <a:off x="6019800" y="6076950"/>
          <a:ext cx="628650" cy="152400"/>
        </a:xfrm>
        <a:prstGeom prst="rightArrow">
          <a:avLst>
            <a:gd name="adj" fmla="val 37879"/>
          </a:avLst>
        </a:prstGeom>
        <a:solidFill>
          <a:srgbClr val="D9D9D9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k.unimi.it/rlavoro/retribuzioni/2076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B2:S31"/>
  <sheetViews>
    <sheetView tabSelected="1" zoomScalePageLayoutView="0" workbookViewId="0" topLeftCell="A1">
      <selection activeCell="C14" sqref="C14:Q14"/>
    </sheetView>
  </sheetViews>
  <sheetFormatPr defaultColWidth="9.140625" defaultRowHeight="12.75"/>
  <cols>
    <col min="17" max="17" width="14.7109375" style="0" customWidth="1"/>
  </cols>
  <sheetData>
    <row r="1" ht="13.5" thickBot="1"/>
    <row r="2" spans="3:17" ht="12.75">
      <c r="C2" s="581" t="s">
        <v>170</v>
      </c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3"/>
    </row>
    <row r="3" spans="3:17" ht="24" customHeight="1" thickBot="1">
      <c r="C3" s="584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6"/>
    </row>
    <row r="4" ht="10.5" customHeight="1" thickBot="1"/>
    <row r="5" spans="3:17" ht="14.25" customHeight="1" thickBot="1">
      <c r="C5" s="590" t="s">
        <v>44</v>
      </c>
      <c r="D5" s="591"/>
      <c r="F5" s="601" t="s">
        <v>247</v>
      </c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3"/>
    </row>
    <row r="6" ht="13.5" thickBot="1"/>
    <row r="7" spans="2:17" ht="51" customHeight="1" thickBot="1">
      <c r="B7" s="44"/>
      <c r="C7" s="592" t="s">
        <v>256</v>
      </c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4"/>
    </row>
    <row r="8" spans="2:19" ht="20.25" customHeight="1" thickBot="1"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4"/>
    </row>
    <row r="9" spans="3:17" ht="45.75" customHeight="1" thickBot="1">
      <c r="C9" s="587" t="s">
        <v>257</v>
      </c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9"/>
    </row>
    <row r="10" spans="2:19" ht="20.25" customHeight="1" thickBot="1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4"/>
      <c r="S10" s="64"/>
    </row>
    <row r="11" spans="2:19" ht="35.25" customHeight="1" thickBot="1">
      <c r="B11" s="44"/>
      <c r="C11" s="595" t="s">
        <v>173</v>
      </c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7"/>
      <c r="R11" s="44"/>
      <c r="S11" s="44"/>
    </row>
    <row r="13" ht="13.5" thickBot="1"/>
    <row r="14" spans="3:17" ht="27.75" customHeight="1" thickBot="1">
      <c r="C14" s="598" t="s">
        <v>171</v>
      </c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600"/>
    </row>
    <row r="15" ht="13.5" thickBot="1"/>
    <row r="16" spans="2:12" ht="19.5" customHeight="1">
      <c r="B16" s="44"/>
      <c r="C16" s="604" t="s">
        <v>45</v>
      </c>
      <c r="D16" s="605"/>
      <c r="E16" s="605"/>
      <c r="F16" s="605"/>
      <c r="G16" s="605"/>
      <c r="H16" s="605"/>
      <c r="I16" s="606"/>
      <c r="J16" s="45"/>
      <c r="K16" s="44"/>
      <c r="L16" s="44"/>
    </row>
    <row r="17" spans="2:12" ht="17.25" customHeight="1">
      <c r="B17" s="44"/>
      <c r="C17" s="607" t="s">
        <v>108</v>
      </c>
      <c r="D17" s="608"/>
      <c r="E17" s="608"/>
      <c r="F17" s="608"/>
      <c r="G17" s="608"/>
      <c r="H17" s="608"/>
      <c r="I17" s="46"/>
      <c r="J17" s="45"/>
      <c r="K17" s="44"/>
      <c r="L17" s="44"/>
    </row>
    <row r="18" spans="2:12" ht="17.25" customHeight="1">
      <c r="B18" s="44"/>
      <c r="C18" s="609" t="s">
        <v>109</v>
      </c>
      <c r="D18" s="610"/>
      <c r="E18" s="610"/>
      <c r="F18" s="610"/>
      <c r="G18" s="610"/>
      <c r="H18" s="610"/>
      <c r="I18" s="611"/>
      <c r="J18" s="45"/>
      <c r="K18" s="44"/>
      <c r="L18" s="44"/>
    </row>
    <row r="19" spans="2:12" ht="64.5" customHeight="1" thickBot="1">
      <c r="B19" s="44"/>
      <c r="C19" s="612" t="s">
        <v>172</v>
      </c>
      <c r="D19" s="613"/>
      <c r="E19" s="613"/>
      <c r="F19" s="613"/>
      <c r="G19" s="613"/>
      <c r="H19" s="613"/>
      <c r="I19" s="614"/>
      <c r="J19" s="45"/>
      <c r="K19" s="44"/>
      <c r="L19" s="44"/>
    </row>
    <row r="20" spans="2:12" ht="17.25" customHeight="1">
      <c r="B20" s="44"/>
      <c r="C20" s="45"/>
      <c r="D20" s="45"/>
      <c r="E20" s="45"/>
      <c r="F20" s="45"/>
      <c r="G20" s="45"/>
      <c r="H20" s="45"/>
      <c r="I20" s="45"/>
      <c r="J20" s="45"/>
      <c r="K20" s="44"/>
      <c r="L20" s="44"/>
    </row>
    <row r="21" spans="2:12" ht="17.25" customHeight="1">
      <c r="B21" s="44"/>
      <c r="C21" s="45"/>
      <c r="D21" s="45"/>
      <c r="E21" s="45"/>
      <c r="F21" s="45"/>
      <c r="G21" s="45"/>
      <c r="H21" s="45"/>
      <c r="I21" s="45"/>
      <c r="J21" s="45"/>
      <c r="K21" s="44"/>
      <c r="L21" s="44"/>
    </row>
    <row r="22" spans="2:12" ht="17.25" customHeight="1">
      <c r="B22" s="44"/>
      <c r="C22" s="45"/>
      <c r="D22" s="45"/>
      <c r="E22" s="45"/>
      <c r="F22" s="45"/>
      <c r="G22" s="45"/>
      <c r="H22" s="45"/>
      <c r="I22" s="45"/>
      <c r="J22" s="45"/>
      <c r="K22" s="44"/>
      <c r="L22" s="44"/>
    </row>
    <row r="23" spans="2:12" ht="17.25" customHeight="1">
      <c r="B23" s="44"/>
      <c r="C23" s="45"/>
      <c r="D23" s="45"/>
      <c r="E23" s="45"/>
      <c r="F23" s="45"/>
      <c r="G23" s="45"/>
      <c r="H23" s="45"/>
      <c r="I23" s="45"/>
      <c r="J23" s="45"/>
      <c r="K23" s="44"/>
      <c r="L23" s="44"/>
    </row>
    <row r="24" spans="2:12" ht="12.75">
      <c r="B24" s="44"/>
      <c r="C24" s="45"/>
      <c r="D24" s="45"/>
      <c r="E24" s="45"/>
      <c r="F24" s="45"/>
      <c r="G24" s="45"/>
      <c r="H24" s="45"/>
      <c r="I24" s="45"/>
      <c r="J24" s="45"/>
      <c r="K24" s="44"/>
      <c r="L24" s="44"/>
    </row>
    <row r="25" spans="2:12" ht="12.75">
      <c r="B25" s="44"/>
      <c r="C25" s="45"/>
      <c r="D25" s="45"/>
      <c r="E25" s="45"/>
      <c r="F25" s="45"/>
      <c r="G25" s="45"/>
      <c r="H25" s="45"/>
      <c r="I25" s="45"/>
      <c r="J25" s="45"/>
      <c r="K25" s="44"/>
      <c r="L25" s="44"/>
    </row>
    <row r="26" spans="2:12" ht="12.75">
      <c r="B26" s="44"/>
      <c r="C26" s="45"/>
      <c r="D26" s="45"/>
      <c r="E26" s="45"/>
      <c r="F26" s="45"/>
      <c r="G26" s="45"/>
      <c r="H26" s="45"/>
      <c r="I26" s="45"/>
      <c r="J26" s="45"/>
      <c r="K26" s="44"/>
      <c r="L26" s="44"/>
    </row>
    <row r="27" spans="2:12" ht="12.75">
      <c r="B27" s="44"/>
      <c r="C27" s="45"/>
      <c r="D27" s="45"/>
      <c r="E27" s="45"/>
      <c r="F27" s="45"/>
      <c r="G27" s="45"/>
      <c r="H27" s="45"/>
      <c r="I27" s="45"/>
      <c r="J27" s="45"/>
      <c r="K27" s="44"/>
      <c r="L27" s="44"/>
    </row>
    <row r="28" spans="2:12" ht="12.75">
      <c r="B28" s="44"/>
      <c r="C28" s="45"/>
      <c r="D28" s="45"/>
      <c r="E28" s="45"/>
      <c r="F28" s="45"/>
      <c r="G28" s="45"/>
      <c r="H28" s="45"/>
      <c r="I28" s="45"/>
      <c r="J28" s="45"/>
      <c r="K28" s="44"/>
      <c r="L28" s="44"/>
    </row>
    <row r="29" spans="2:12" ht="12.75">
      <c r="B29" s="44"/>
      <c r="C29" s="45"/>
      <c r="D29" s="45"/>
      <c r="E29" s="45"/>
      <c r="F29" s="45"/>
      <c r="G29" s="45"/>
      <c r="H29" s="45"/>
      <c r="I29" s="45"/>
      <c r="J29" s="45"/>
      <c r="K29" s="44"/>
      <c r="L29" s="44"/>
    </row>
    <row r="30" spans="2:12" ht="12.75">
      <c r="B30" s="44"/>
      <c r="C30" s="45"/>
      <c r="D30" s="45"/>
      <c r="E30" s="45"/>
      <c r="F30" s="45"/>
      <c r="G30" s="45"/>
      <c r="H30" s="45"/>
      <c r="I30" s="45"/>
      <c r="J30" s="45"/>
      <c r="K30" s="44"/>
      <c r="L30" s="44"/>
    </row>
    <row r="31" spans="2:12" ht="12.7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11">
    <mergeCell ref="C16:I16"/>
    <mergeCell ref="C17:H17"/>
    <mergeCell ref="C18:I18"/>
    <mergeCell ref="C19:I19"/>
    <mergeCell ref="C2:Q3"/>
    <mergeCell ref="C9:Q9"/>
    <mergeCell ref="C5:D5"/>
    <mergeCell ref="C7:Q7"/>
    <mergeCell ref="C11:Q11"/>
    <mergeCell ref="C14:Q14"/>
    <mergeCell ref="F5:Q5"/>
  </mergeCells>
  <hyperlinks>
    <hyperlink ref="C17" r:id="rId1" display="https://work.unimi.it/rlavoro/retribuzioni/2076.ht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2:L95"/>
  <sheetViews>
    <sheetView zoomScalePageLayoutView="0" workbookViewId="0" topLeftCell="A1">
      <selection activeCell="G79" sqref="G79:G80"/>
    </sheetView>
  </sheetViews>
  <sheetFormatPr defaultColWidth="9.140625" defaultRowHeight="12.75"/>
  <cols>
    <col min="1" max="1" width="2.140625" style="0" customWidth="1"/>
    <col min="2" max="2" width="4.57421875" style="0" customWidth="1"/>
    <col min="3" max="3" width="67.7109375" style="0" customWidth="1"/>
    <col min="4" max="4" width="11.7109375" style="0" customWidth="1"/>
    <col min="5" max="5" width="10.140625" style="0" customWidth="1"/>
    <col min="6" max="6" width="10.7109375" style="0" customWidth="1"/>
    <col min="7" max="7" width="11.421875" style="0" customWidth="1"/>
    <col min="8" max="8" width="10.57421875" style="0" customWidth="1"/>
    <col min="9" max="9" width="12.421875" style="0" customWidth="1"/>
    <col min="10" max="10" width="12.28125" style="0" customWidth="1"/>
    <col min="11" max="11" width="12.57421875" style="0" customWidth="1"/>
    <col min="12" max="12" width="11.8515625" style="0" customWidth="1"/>
  </cols>
  <sheetData>
    <row r="1" ht="13.5" thickBot="1"/>
    <row r="2" spans="3:12" ht="28.5" customHeight="1" thickBot="1">
      <c r="C2" s="295" t="s">
        <v>228</v>
      </c>
      <c r="D2" s="675" t="s">
        <v>135</v>
      </c>
      <c r="E2" s="676"/>
      <c r="F2" s="676"/>
      <c r="G2" s="676"/>
      <c r="H2" s="677"/>
      <c r="I2" s="677"/>
      <c r="J2" s="677"/>
      <c r="K2" s="677"/>
      <c r="L2" s="678"/>
    </row>
    <row r="3" spans="3:12" ht="12.75">
      <c r="C3" s="296" t="s">
        <v>110</v>
      </c>
      <c r="D3" s="679"/>
      <c r="E3" s="680"/>
      <c r="F3" s="680"/>
      <c r="G3" s="681"/>
      <c r="H3" s="682"/>
      <c r="I3" s="683"/>
      <c r="J3" s="684"/>
      <c r="K3" s="685"/>
      <c r="L3" s="686"/>
    </row>
    <row r="4" spans="3:12" ht="12.75">
      <c r="C4" s="540" t="s">
        <v>113</v>
      </c>
      <c r="D4" s="658"/>
      <c r="E4" s="659"/>
      <c r="F4" s="659"/>
      <c r="G4" s="660"/>
      <c r="H4" s="661" t="s">
        <v>136</v>
      </c>
      <c r="I4" s="662"/>
      <c r="J4" s="687"/>
      <c r="K4" s="688"/>
      <c r="L4" s="689"/>
    </row>
    <row r="5" spans="3:12" ht="12.75">
      <c r="C5" s="540" t="s">
        <v>111</v>
      </c>
      <c r="D5" s="658"/>
      <c r="E5" s="659"/>
      <c r="F5" s="659"/>
      <c r="G5" s="660"/>
      <c r="H5" s="661" t="s">
        <v>114</v>
      </c>
      <c r="I5" s="662"/>
      <c r="J5" s="663"/>
      <c r="K5" s="659"/>
      <c r="L5" s="664"/>
    </row>
    <row r="6" spans="3:12" ht="17.25" customHeight="1" thickBot="1">
      <c r="C6" s="541" t="s">
        <v>112</v>
      </c>
      <c r="D6" s="665" t="s">
        <v>199</v>
      </c>
      <c r="E6" s="666"/>
      <c r="F6" s="666"/>
      <c r="G6" s="667"/>
      <c r="H6" s="668" t="s">
        <v>137</v>
      </c>
      <c r="I6" s="669"/>
      <c r="J6" s="285">
        <v>60</v>
      </c>
      <c r="K6" s="286"/>
      <c r="L6" s="287"/>
    </row>
    <row r="7" spans="3:12" ht="6" customHeight="1" thickBot="1">
      <c r="C7" s="291"/>
      <c r="D7" s="292"/>
      <c r="E7" s="292"/>
      <c r="F7" s="292"/>
      <c r="G7" s="292"/>
      <c r="H7" s="292"/>
      <c r="I7" s="293"/>
      <c r="J7" s="293"/>
      <c r="K7" s="293"/>
      <c r="L7" s="294"/>
    </row>
    <row r="8" spans="3:12" ht="13.5" thickBot="1">
      <c r="C8" s="542" t="s">
        <v>138</v>
      </c>
      <c r="D8" s="288">
        <v>1</v>
      </c>
      <c r="E8" s="289">
        <v>2</v>
      </c>
      <c r="F8" s="289">
        <v>3</v>
      </c>
      <c r="G8" s="289">
        <v>4</v>
      </c>
      <c r="H8" s="290">
        <v>5</v>
      </c>
      <c r="I8" s="288" t="s">
        <v>3</v>
      </c>
      <c r="J8" s="289" t="s">
        <v>7</v>
      </c>
      <c r="K8" s="289" t="s">
        <v>0</v>
      </c>
      <c r="L8" s="290" t="s">
        <v>8</v>
      </c>
    </row>
    <row r="9" spans="3:12" ht="5.25" customHeight="1" thickBot="1">
      <c r="C9" s="204"/>
      <c r="D9" s="230"/>
      <c r="E9" s="230"/>
      <c r="F9" s="230" t="s">
        <v>139</v>
      </c>
      <c r="G9" s="230"/>
      <c r="H9" s="230"/>
      <c r="I9" s="205"/>
      <c r="J9" s="205"/>
      <c r="K9" s="205"/>
      <c r="L9" s="206"/>
    </row>
    <row r="10" spans="2:12" ht="18.75" customHeight="1" thickBot="1">
      <c r="B10" s="638" t="s">
        <v>176</v>
      </c>
      <c r="C10" s="390" t="s">
        <v>107</v>
      </c>
      <c r="D10" s="499">
        <f>'Calculation  staff costs UNIMI '!$L$10</f>
        <v>0</v>
      </c>
      <c r="E10" s="500">
        <f>'Calculation  staff costs UNIMI '!$N$10</f>
        <v>0</v>
      </c>
      <c r="F10" s="500">
        <f>'Calculation  staff costs UNIMI '!$P$10</f>
        <v>0</v>
      </c>
      <c r="G10" s="500">
        <f>'Calculation  staff costs UNIMI '!$R$10</f>
        <v>0</v>
      </c>
      <c r="H10" s="501">
        <f>'Calculation  staff costs UNIMI '!$T$10</f>
        <v>0</v>
      </c>
      <c r="I10" s="506">
        <f aca="true" t="shared" si="0" ref="I10:I17">SUM(D10:H10)</f>
        <v>0</v>
      </c>
      <c r="J10" s="670">
        <f>SUM(I10:I11)</f>
        <v>0</v>
      </c>
      <c r="K10" s="627">
        <f>J10+J12</f>
        <v>0</v>
      </c>
      <c r="L10" s="646">
        <f>K10</f>
        <v>0</v>
      </c>
    </row>
    <row r="11" spans="2:12" ht="18.75" customHeight="1" thickBot="1">
      <c r="B11" s="639"/>
      <c r="C11" s="217" t="s">
        <v>245</v>
      </c>
      <c r="D11" s="502">
        <f>'Calculation  staff costs UNIMI '!$L$22</f>
        <v>0</v>
      </c>
      <c r="E11" s="503">
        <f>'Calculation  staff costs UNIMI '!$N$22</f>
        <v>0</v>
      </c>
      <c r="F11" s="503">
        <f>'Calculation  staff costs UNIMI '!$P$22</f>
        <v>0</v>
      </c>
      <c r="G11" s="503">
        <f>'Calculation  staff costs UNIMI '!$R$22</f>
        <v>0</v>
      </c>
      <c r="H11" s="504">
        <f>'Calculation  staff costs UNIMI '!$T$22</f>
        <v>0</v>
      </c>
      <c r="I11" s="506">
        <f t="shared" si="0"/>
        <v>0</v>
      </c>
      <c r="J11" s="671"/>
      <c r="K11" s="628"/>
      <c r="L11" s="647"/>
    </row>
    <row r="12" spans="2:12" ht="18.75" customHeight="1" thickBot="1">
      <c r="B12" s="639"/>
      <c r="C12" s="388" t="s">
        <v>83</v>
      </c>
      <c r="D12" s="487">
        <f>'Calculation  staff costs UNIMI '!$L$43</f>
        <v>0</v>
      </c>
      <c r="E12" s="488">
        <f>'Calculation  staff costs UNIMI '!$N$43</f>
        <v>0</v>
      </c>
      <c r="F12" s="488">
        <f>'Calculation  staff costs UNIMI '!$P$43</f>
        <v>0</v>
      </c>
      <c r="G12" s="488">
        <f>'Calculation  staff costs UNIMI '!$R$43</f>
        <v>0</v>
      </c>
      <c r="H12" s="489">
        <f>'Calculation  staff costs UNIMI '!$T$43</f>
        <v>0</v>
      </c>
      <c r="I12" s="505">
        <f t="shared" si="0"/>
        <v>0</v>
      </c>
      <c r="J12" s="672">
        <f>SUM(I12:I17)</f>
        <v>0</v>
      </c>
      <c r="K12" s="628"/>
      <c r="L12" s="647"/>
    </row>
    <row r="13" spans="2:12" ht="18.75" customHeight="1" thickBot="1">
      <c r="B13" s="639"/>
      <c r="C13" s="388" t="s">
        <v>47</v>
      </c>
      <c r="D13" s="487">
        <f>'Calculation  staff costs UNIMI '!$L$49</f>
        <v>0</v>
      </c>
      <c r="E13" s="488">
        <f>'Calculation  staff costs UNIMI '!$N$49</f>
        <v>0</v>
      </c>
      <c r="F13" s="488">
        <f>'Calculation  staff costs UNIMI '!$P$49</f>
        <v>0</v>
      </c>
      <c r="G13" s="488">
        <f>'Calculation  staff costs UNIMI '!$R$49</f>
        <v>0</v>
      </c>
      <c r="H13" s="489">
        <f>'Calculation  staff costs UNIMI '!$T$49</f>
        <v>0</v>
      </c>
      <c r="I13" s="505">
        <f t="shared" si="0"/>
        <v>0</v>
      </c>
      <c r="J13" s="673"/>
      <c r="K13" s="628"/>
      <c r="L13" s="647"/>
    </row>
    <row r="14" spans="2:12" ht="18.75" customHeight="1" thickBot="1">
      <c r="B14" s="639"/>
      <c r="C14" s="388" t="s">
        <v>48</v>
      </c>
      <c r="D14" s="490">
        <f>'Calculation  staff costs UNIMI '!$L$54</f>
        <v>0</v>
      </c>
      <c r="E14" s="491">
        <f>'Calculation  staff costs UNIMI '!$N$54</f>
        <v>0</v>
      </c>
      <c r="F14" s="491">
        <f>'Calculation  staff costs UNIMI '!$P$54</f>
        <v>0</v>
      </c>
      <c r="G14" s="491">
        <f>'Calculation  staff costs UNIMI '!$R$54</f>
        <v>0</v>
      </c>
      <c r="H14" s="489">
        <f>'Calculation  staff costs UNIMI '!$T$54</f>
        <v>0</v>
      </c>
      <c r="I14" s="505">
        <f t="shared" si="0"/>
        <v>0</v>
      </c>
      <c r="J14" s="673"/>
      <c r="K14" s="628"/>
      <c r="L14" s="647"/>
    </row>
    <row r="15" spans="2:12" ht="18.75" customHeight="1" thickBot="1">
      <c r="B15" s="639"/>
      <c r="C15" s="388" t="s">
        <v>175</v>
      </c>
      <c r="D15" s="490">
        <f>'Calculation  staff costs UNIMI '!$L$57</f>
        <v>0</v>
      </c>
      <c r="E15" s="491">
        <f>'Calculation  staff costs UNIMI '!$N$57</f>
        <v>0</v>
      </c>
      <c r="F15" s="491">
        <f>'Calculation  staff costs UNIMI '!$P$57</f>
        <v>0</v>
      </c>
      <c r="G15" s="491">
        <f>'Calculation  staff costs UNIMI '!$R$57</f>
        <v>0</v>
      </c>
      <c r="H15" s="492">
        <f>'Calculation  staff costs UNIMI '!$T$57</f>
        <v>0</v>
      </c>
      <c r="I15" s="505">
        <f t="shared" si="0"/>
        <v>0</v>
      </c>
      <c r="J15" s="673"/>
      <c r="K15" s="628"/>
      <c r="L15" s="647"/>
    </row>
    <row r="16" spans="2:12" ht="18.75" customHeight="1" thickBot="1">
      <c r="B16" s="639"/>
      <c r="C16" s="388" t="s">
        <v>174</v>
      </c>
      <c r="D16" s="493"/>
      <c r="E16" s="494"/>
      <c r="F16" s="494"/>
      <c r="G16" s="494"/>
      <c r="H16" s="495"/>
      <c r="I16" s="505">
        <f t="shared" si="0"/>
        <v>0</v>
      </c>
      <c r="J16" s="673"/>
      <c r="K16" s="628"/>
      <c r="L16" s="647"/>
    </row>
    <row r="17" spans="2:12" ht="18.75" customHeight="1" thickBot="1">
      <c r="B17" s="640"/>
      <c r="C17" s="389" t="s">
        <v>140</v>
      </c>
      <c r="D17" s="496"/>
      <c r="E17" s="497"/>
      <c r="F17" s="497"/>
      <c r="G17" s="497"/>
      <c r="H17" s="498"/>
      <c r="I17" s="505">
        <f t="shared" si="0"/>
        <v>0</v>
      </c>
      <c r="J17" s="674"/>
      <c r="K17" s="629"/>
      <c r="L17" s="648"/>
    </row>
    <row r="18" spans="3:12" ht="5.25" customHeight="1" thickBot="1">
      <c r="C18" s="207"/>
      <c r="D18" s="266"/>
      <c r="E18" s="266"/>
      <c r="F18" s="266"/>
      <c r="G18" s="266"/>
      <c r="H18" s="266"/>
      <c r="I18" s="205"/>
      <c r="J18" s="205"/>
      <c r="K18" s="205"/>
      <c r="L18" s="208"/>
    </row>
    <row r="19" spans="2:12" ht="13.5" thickBot="1">
      <c r="B19" s="652" t="s">
        <v>178</v>
      </c>
      <c r="C19" s="316" t="s">
        <v>125</v>
      </c>
      <c r="D19" s="392"/>
      <c r="E19" s="393"/>
      <c r="F19" s="393"/>
      <c r="G19" s="393"/>
      <c r="H19" s="319"/>
      <c r="I19" s="222"/>
      <c r="J19" s="209"/>
      <c r="K19" s="210"/>
      <c r="L19" s="211"/>
    </row>
    <row r="20" spans="2:12" ht="18.75" customHeight="1">
      <c r="B20" s="653"/>
      <c r="C20" s="390" t="s">
        <v>147</v>
      </c>
      <c r="D20" s="397"/>
      <c r="E20" s="398"/>
      <c r="F20" s="399"/>
      <c r="G20" s="399"/>
      <c r="H20" s="400"/>
      <c r="I20" s="507">
        <f>SUM(D20:H20)</f>
        <v>0</v>
      </c>
      <c r="J20" s="644">
        <f>SUM(I20:I22)</f>
        <v>0</v>
      </c>
      <c r="K20" s="627">
        <f>J20</f>
        <v>0</v>
      </c>
      <c r="L20" s="646">
        <f>K20+K25+K30</f>
        <v>0</v>
      </c>
    </row>
    <row r="21" spans="2:12" ht="18" customHeight="1">
      <c r="B21" s="653"/>
      <c r="C21" s="217" t="s">
        <v>148</v>
      </c>
      <c r="D21" s="401"/>
      <c r="E21" s="213"/>
      <c r="F21" s="213"/>
      <c r="G21" s="213"/>
      <c r="H21" s="402"/>
      <c r="I21" s="508">
        <f>SUM(D21:H21)</f>
        <v>0</v>
      </c>
      <c r="J21" s="645"/>
      <c r="K21" s="628"/>
      <c r="L21" s="647"/>
    </row>
    <row r="22" spans="2:12" ht="27.75" customHeight="1" thickBot="1">
      <c r="B22" s="653"/>
      <c r="C22" s="391" t="s">
        <v>149</v>
      </c>
      <c r="D22" s="403"/>
      <c r="E22" s="404"/>
      <c r="F22" s="404"/>
      <c r="G22" s="404"/>
      <c r="H22" s="405"/>
      <c r="I22" s="509">
        <f>SUM(D22:H22)</f>
        <v>0</v>
      </c>
      <c r="J22" s="645"/>
      <c r="K22" s="628"/>
      <c r="L22" s="647"/>
    </row>
    <row r="23" spans="2:12" ht="6" customHeight="1">
      <c r="B23" s="653"/>
      <c r="C23" s="216"/>
      <c r="D23" s="394"/>
      <c r="E23" s="395"/>
      <c r="F23" s="395"/>
      <c r="G23" s="395"/>
      <c r="H23" s="396"/>
      <c r="I23" s="410"/>
      <c r="J23" s="215"/>
      <c r="K23" s="216"/>
      <c r="L23" s="647"/>
    </row>
    <row r="24" spans="2:12" ht="13.5" thickBot="1">
      <c r="B24" s="653"/>
      <c r="C24" s="318" t="s">
        <v>126</v>
      </c>
      <c r="D24" s="406"/>
      <c r="E24" s="391"/>
      <c r="F24" s="391"/>
      <c r="G24" s="391"/>
      <c r="H24" s="317"/>
      <c r="I24" s="218"/>
      <c r="J24" s="386"/>
      <c r="K24" s="220"/>
      <c r="L24" s="647"/>
    </row>
    <row r="25" spans="2:12" ht="21" customHeight="1" thickBot="1">
      <c r="B25" s="653"/>
      <c r="C25" s="390" t="s">
        <v>141</v>
      </c>
      <c r="D25" s="407">
        <f>'Ammortamento UNIMI   '!$F$12</f>
        <v>0</v>
      </c>
      <c r="E25" s="408"/>
      <c r="F25" s="408"/>
      <c r="G25" s="408"/>
      <c r="H25" s="409"/>
      <c r="I25" s="510">
        <f>SUM(D25:H25)</f>
        <v>0</v>
      </c>
      <c r="J25" s="649">
        <f>SUM(I25:I27)</f>
        <v>0</v>
      </c>
      <c r="K25" s="621">
        <f>J25</f>
        <v>0</v>
      </c>
      <c r="L25" s="647"/>
    </row>
    <row r="26" spans="2:12" ht="23.25" customHeight="1" thickBot="1">
      <c r="B26" s="653"/>
      <c r="C26" s="221" t="s">
        <v>142</v>
      </c>
      <c r="D26" s="411">
        <f>'Ammortamento UNIMI   '!$F$17</f>
        <v>0</v>
      </c>
      <c r="E26" s="412"/>
      <c r="F26" s="412"/>
      <c r="G26" s="412"/>
      <c r="H26" s="413"/>
      <c r="I26" s="510">
        <f>SUM(D26:H26)</f>
        <v>0</v>
      </c>
      <c r="J26" s="650"/>
      <c r="K26" s="622"/>
      <c r="L26" s="647"/>
    </row>
    <row r="27" spans="2:12" ht="17.25" customHeight="1" thickBot="1">
      <c r="B27" s="653"/>
      <c r="C27" s="562" t="s">
        <v>251</v>
      </c>
      <c r="D27" s="559"/>
      <c r="E27" s="560"/>
      <c r="F27" s="560"/>
      <c r="G27" s="560"/>
      <c r="H27" s="561"/>
      <c r="I27" s="510">
        <f>SUM(D27:H27)</f>
        <v>0</v>
      </c>
      <c r="J27" s="651"/>
      <c r="K27" s="623"/>
      <c r="L27" s="647"/>
    </row>
    <row r="28" spans="2:12" ht="6.75" customHeight="1">
      <c r="B28" s="653"/>
      <c r="C28" s="214"/>
      <c r="D28" s="394"/>
      <c r="E28" s="395"/>
      <c r="F28" s="395"/>
      <c r="G28" s="395"/>
      <c r="H28" s="396"/>
      <c r="I28" s="410"/>
      <c r="J28" s="387"/>
      <c r="K28" s="216"/>
      <c r="L28" s="647"/>
    </row>
    <row r="29" spans="2:12" ht="27.75" customHeight="1" thickBot="1">
      <c r="B29" s="653"/>
      <c r="C29" s="318" t="s">
        <v>181</v>
      </c>
      <c r="D29" s="406"/>
      <c r="E29" s="391"/>
      <c r="F29" s="391"/>
      <c r="G29" s="391"/>
      <c r="H29" s="317"/>
      <c r="I29" s="218"/>
      <c r="J29" s="219"/>
      <c r="K29" s="220"/>
      <c r="L29" s="647"/>
    </row>
    <row r="30" spans="2:12" ht="16.5" customHeight="1">
      <c r="B30" s="653"/>
      <c r="C30" s="416" t="s">
        <v>4</v>
      </c>
      <c r="D30" s="428"/>
      <c r="E30" s="399"/>
      <c r="F30" s="399"/>
      <c r="G30" s="399"/>
      <c r="H30" s="400"/>
      <c r="I30" s="510">
        <f>SUM(D30:H30)</f>
        <v>0</v>
      </c>
      <c r="J30" s="624">
        <f>SUM(I30:I33)</f>
        <v>0</v>
      </c>
      <c r="K30" s="627">
        <f>SUM(J30:J39)</f>
        <v>0</v>
      </c>
      <c r="L30" s="647"/>
    </row>
    <row r="31" spans="2:12" ht="16.5" customHeight="1">
      <c r="B31" s="653"/>
      <c r="C31" s="417" t="s">
        <v>143</v>
      </c>
      <c r="D31" s="259"/>
      <c r="E31" s="212"/>
      <c r="F31" s="212"/>
      <c r="G31" s="212"/>
      <c r="H31" s="260"/>
      <c r="I31" s="511">
        <f aca="true" t="shared" si="1" ref="I31:I39">SUM(D31:H31)</f>
        <v>0</v>
      </c>
      <c r="J31" s="625"/>
      <c r="K31" s="628"/>
      <c r="L31" s="647"/>
    </row>
    <row r="32" spans="2:12" ht="16.5" customHeight="1">
      <c r="B32" s="653"/>
      <c r="C32" s="417" t="s">
        <v>183</v>
      </c>
      <c r="D32" s="259"/>
      <c r="E32" s="212"/>
      <c r="F32" s="212"/>
      <c r="G32" s="212"/>
      <c r="H32" s="260"/>
      <c r="I32" s="511">
        <f t="shared" si="1"/>
        <v>0</v>
      </c>
      <c r="J32" s="625"/>
      <c r="K32" s="628"/>
      <c r="L32" s="647"/>
    </row>
    <row r="33" spans="2:12" ht="16.5" customHeight="1" thickBot="1">
      <c r="B33" s="653"/>
      <c r="C33" s="418" t="s">
        <v>231</v>
      </c>
      <c r="D33" s="262"/>
      <c r="E33" s="263"/>
      <c r="F33" s="263"/>
      <c r="G33" s="263"/>
      <c r="H33" s="264"/>
      <c r="I33" s="512">
        <f t="shared" si="1"/>
        <v>0</v>
      </c>
      <c r="J33" s="626"/>
      <c r="K33" s="628"/>
      <c r="L33" s="647"/>
    </row>
    <row r="34" spans="2:12" ht="16.5" customHeight="1" thickBot="1">
      <c r="B34" s="653"/>
      <c r="C34" s="229" t="s">
        <v>124</v>
      </c>
      <c r="D34" s="424"/>
      <c r="E34" s="425"/>
      <c r="F34" s="426"/>
      <c r="G34" s="426"/>
      <c r="H34" s="427"/>
      <c r="I34" s="513">
        <f>SUM(D34:H34)</f>
        <v>0</v>
      </c>
      <c r="J34" s="414">
        <f>I34</f>
        <v>0</v>
      </c>
      <c r="K34" s="628"/>
      <c r="L34" s="647"/>
    </row>
    <row r="35" spans="2:12" ht="16.5" customHeight="1" thickBot="1">
      <c r="B35" s="653"/>
      <c r="C35" s="416" t="s">
        <v>5</v>
      </c>
      <c r="D35" s="397"/>
      <c r="E35" s="398"/>
      <c r="F35" s="398"/>
      <c r="G35" s="398"/>
      <c r="H35" s="400"/>
      <c r="I35" s="513">
        <f>SUM(D35:H35)</f>
        <v>0</v>
      </c>
      <c r="J35" s="624">
        <f>SUM(I35:I39)</f>
        <v>0</v>
      </c>
      <c r="K35" s="628"/>
      <c r="L35" s="647"/>
    </row>
    <row r="36" spans="2:12" ht="16.5" customHeight="1">
      <c r="B36" s="653"/>
      <c r="C36" s="417" t="s">
        <v>144</v>
      </c>
      <c r="D36" s="259"/>
      <c r="E36" s="212"/>
      <c r="F36" s="212"/>
      <c r="G36" s="213"/>
      <c r="H36" s="402"/>
      <c r="I36" s="511">
        <f t="shared" si="1"/>
        <v>0</v>
      </c>
      <c r="J36" s="630"/>
      <c r="K36" s="628"/>
      <c r="L36" s="647"/>
    </row>
    <row r="37" spans="2:12" ht="16.5" customHeight="1">
      <c r="B37" s="653"/>
      <c r="C37" s="417" t="s">
        <v>145</v>
      </c>
      <c r="D37" s="259"/>
      <c r="E37" s="212"/>
      <c r="F37" s="213"/>
      <c r="G37" s="213"/>
      <c r="H37" s="402"/>
      <c r="I37" s="511">
        <f t="shared" si="1"/>
        <v>0</v>
      </c>
      <c r="J37" s="630"/>
      <c r="K37" s="628"/>
      <c r="L37" s="647"/>
    </row>
    <row r="38" spans="2:12" ht="16.5" customHeight="1">
      <c r="B38" s="653"/>
      <c r="C38" s="417" t="s">
        <v>185</v>
      </c>
      <c r="D38" s="259"/>
      <c r="E38" s="213"/>
      <c r="F38" s="213"/>
      <c r="G38" s="212"/>
      <c r="H38" s="260"/>
      <c r="I38" s="511">
        <f t="shared" si="1"/>
        <v>0</v>
      </c>
      <c r="J38" s="630"/>
      <c r="K38" s="628"/>
      <c r="L38" s="647"/>
    </row>
    <row r="39" spans="2:12" ht="18.75" customHeight="1" thickBot="1">
      <c r="B39" s="654"/>
      <c r="C39" s="418" t="s">
        <v>184</v>
      </c>
      <c r="D39" s="419"/>
      <c r="E39" s="224"/>
      <c r="F39" s="224"/>
      <c r="G39" s="224"/>
      <c r="H39" s="420"/>
      <c r="I39" s="512">
        <f t="shared" si="1"/>
        <v>0</v>
      </c>
      <c r="J39" s="631"/>
      <c r="K39" s="629"/>
      <c r="L39" s="648"/>
    </row>
    <row r="40" spans="3:12" ht="6" customHeight="1" thickBot="1">
      <c r="C40" s="314"/>
      <c r="D40" s="421"/>
      <c r="E40" s="422"/>
      <c r="F40" s="422"/>
      <c r="G40" s="422"/>
      <c r="H40" s="423"/>
      <c r="I40" s="415"/>
      <c r="J40" s="227"/>
      <c r="K40" s="208"/>
      <c r="L40" s="228"/>
    </row>
    <row r="41" spans="3:12" ht="18.75" customHeight="1" thickBot="1">
      <c r="C41" s="255" t="s">
        <v>6</v>
      </c>
      <c r="D41" s="429">
        <f>SUM(D10:D39)</f>
        <v>0</v>
      </c>
      <c r="E41" s="429">
        <f aca="true" t="shared" si="2" ref="E41:L41">SUM(E10:E39)</f>
        <v>0</v>
      </c>
      <c r="F41" s="429">
        <f t="shared" si="2"/>
        <v>0</v>
      </c>
      <c r="G41" s="429">
        <f t="shared" si="2"/>
        <v>0</v>
      </c>
      <c r="H41" s="429">
        <f t="shared" si="2"/>
        <v>0</v>
      </c>
      <c r="I41" s="430">
        <f>SUM(I10:I39)</f>
        <v>0</v>
      </c>
      <c r="J41" s="430">
        <f t="shared" si="2"/>
        <v>0</v>
      </c>
      <c r="K41" s="430">
        <f t="shared" si="2"/>
        <v>0</v>
      </c>
      <c r="L41" s="430">
        <f t="shared" si="2"/>
        <v>0</v>
      </c>
    </row>
    <row r="42" spans="3:12" ht="6" customHeight="1" thickBot="1">
      <c r="C42" s="298"/>
      <c r="D42" s="205"/>
      <c r="E42" s="205"/>
      <c r="F42" s="205"/>
      <c r="G42" s="205"/>
      <c r="H42" s="205"/>
      <c r="I42" s="205"/>
      <c r="J42" s="205"/>
      <c r="K42" s="205"/>
      <c r="L42" s="206"/>
    </row>
    <row r="43" spans="3:12" ht="19.5" customHeight="1" thickBot="1">
      <c r="C43" s="284" t="s">
        <v>41</v>
      </c>
      <c r="D43" s="618"/>
      <c r="E43" s="619"/>
      <c r="F43" s="619"/>
      <c r="G43" s="619"/>
      <c r="H43" s="619"/>
      <c r="I43" s="619"/>
      <c r="J43" s="619"/>
      <c r="K43" s="619"/>
      <c r="L43" s="620"/>
    </row>
    <row r="44" spans="3:12" ht="16.5" customHeight="1" thickBot="1">
      <c r="C44" s="315" t="s">
        <v>146</v>
      </c>
      <c r="D44" s="431">
        <f>0.25*D41</f>
        <v>0</v>
      </c>
      <c r="E44" s="431">
        <f>0.25*E41</f>
        <v>0</v>
      </c>
      <c r="F44" s="431">
        <f>0.25*F41</f>
        <v>0</v>
      </c>
      <c r="G44" s="431">
        <f>0.25*G41</f>
        <v>0</v>
      </c>
      <c r="H44" s="431">
        <f>0.25*H41</f>
        <v>0</v>
      </c>
      <c r="I44" s="432">
        <f>SUM(D44:H44)</f>
        <v>0</v>
      </c>
      <c r="J44" s="433">
        <f>0.25*J41</f>
        <v>0</v>
      </c>
      <c r="K44" s="432">
        <f>0.25*K41</f>
        <v>0</v>
      </c>
      <c r="L44" s="434">
        <f>0.25*L41</f>
        <v>0</v>
      </c>
    </row>
    <row r="45" spans="3:12" ht="6.75" customHeight="1" thickBot="1">
      <c r="C45" s="250"/>
      <c r="D45" s="251"/>
      <c r="E45" s="251"/>
      <c r="F45" s="251"/>
      <c r="G45" s="251"/>
      <c r="H45" s="251"/>
      <c r="I45" s="251"/>
      <c r="J45" s="251"/>
      <c r="K45" s="252"/>
      <c r="L45" s="253"/>
    </row>
    <row r="46" spans="2:12" ht="24.75" customHeight="1" thickBot="1">
      <c r="B46" s="655" t="s">
        <v>177</v>
      </c>
      <c r="C46" s="254" t="s">
        <v>169</v>
      </c>
      <c r="D46" s="632"/>
      <c r="E46" s="633"/>
      <c r="F46" s="633"/>
      <c r="G46" s="633"/>
      <c r="H46" s="634"/>
      <c r="I46" s="635"/>
      <c r="J46" s="636"/>
      <c r="K46" s="636"/>
      <c r="L46" s="637"/>
    </row>
    <row r="47" spans="2:12" ht="32.25" customHeight="1" thickBot="1">
      <c r="B47" s="656"/>
      <c r="C47" s="256" t="s">
        <v>248</v>
      </c>
      <c r="D47" s="257"/>
      <c r="E47" s="223"/>
      <c r="F47" s="223"/>
      <c r="G47" s="223"/>
      <c r="H47" s="258"/>
      <c r="I47" s="514">
        <f>SUM(D47:H47)</f>
        <v>0</v>
      </c>
      <c r="J47" s="641">
        <f>SUM(I47:I49)</f>
        <v>0</v>
      </c>
      <c r="K47" s="627">
        <f>J47</f>
        <v>0</v>
      </c>
      <c r="L47" s="646">
        <f>J47</f>
        <v>0</v>
      </c>
    </row>
    <row r="48" spans="2:12" ht="33" customHeight="1" thickBot="1">
      <c r="B48" s="656"/>
      <c r="C48" s="256" t="s">
        <v>250</v>
      </c>
      <c r="D48" s="518"/>
      <c r="E48" s="519"/>
      <c r="F48" s="519"/>
      <c r="G48" s="519"/>
      <c r="H48" s="520"/>
      <c r="I48" s="514">
        <f>SUM(D48:H48)</f>
        <v>0</v>
      </c>
      <c r="J48" s="642"/>
      <c r="K48" s="628"/>
      <c r="L48" s="647"/>
    </row>
    <row r="49" spans="2:12" ht="33" customHeight="1" thickBot="1">
      <c r="B49" s="657"/>
      <c r="C49" s="261" t="s">
        <v>249</v>
      </c>
      <c r="D49" s="521"/>
      <c r="E49" s="522"/>
      <c r="F49" s="522"/>
      <c r="G49" s="522"/>
      <c r="H49" s="523"/>
      <c r="I49" s="514">
        <f>SUM(D49:H49)</f>
        <v>0</v>
      </c>
      <c r="J49" s="643"/>
      <c r="K49" s="629"/>
      <c r="L49" s="648"/>
    </row>
    <row r="50" spans="3:12" ht="5.25" customHeight="1" thickBot="1">
      <c r="C50" s="265"/>
      <c r="D50" s="266"/>
      <c r="E50" s="266"/>
      <c r="F50" s="266"/>
      <c r="G50" s="266"/>
      <c r="H50" s="266"/>
      <c r="I50" s="227"/>
      <c r="J50" s="205"/>
      <c r="K50" s="267"/>
      <c r="L50" s="208"/>
    </row>
    <row r="51" spans="2:12" ht="21" customHeight="1" thickBot="1">
      <c r="B51" s="615" t="s">
        <v>246</v>
      </c>
      <c r="C51" s="319" t="s">
        <v>159</v>
      </c>
      <c r="D51" s="225"/>
      <c r="E51" s="226"/>
      <c r="F51" s="226"/>
      <c r="G51" s="226"/>
      <c r="H51" s="268"/>
      <c r="I51" s="515">
        <f>SUM(D51:H51)</f>
        <v>0</v>
      </c>
      <c r="J51" s="269">
        <f>I51</f>
        <v>0</v>
      </c>
      <c r="K51" s="270">
        <f>J51</f>
        <v>0</v>
      </c>
      <c r="L51" s="271">
        <f>J51</f>
        <v>0</v>
      </c>
    </row>
    <row r="52" spans="2:12" ht="6" customHeight="1" thickBot="1">
      <c r="B52" s="616"/>
      <c r="C52" s="320"/>
      <c r="D52" s="230"/>
      <c r="E52" s="230"/>
      <c r="F52" s="230"/>
      <c r="G52" s="230"/>
      <c r="H52" s="230"/>
      <c r="I52" s="227"/>
      <c r="J52" s="205"/>
      <c r="K52" s="267"/>
      <c r="L52" s="208"/>
    </row>
    <row r="53" spans="2:12" ht="19.5" customHeight="1" thickBot="1">
      <c r="B53" s="616"/>
      <c r="C53" s="538" t="s">
        <v>244</v>
      </c>
      <c r="D53" s="527"/>
      <c r="E53" s="528"/>
      <c r="F53" s="528"/>
      <c r="G53" s="528"/>
      <c r="H53" s="529"/>
      <c r="I53" s="530">
        <f>SUM(D53:H53)</f>
        <v>0</v>
      </c>
      <c r="J53" s="524">
        <f>I53</f>
        <v>0</v>
      </c>
      <c r="K53" s="525">
        <f>I53</f>
        <v>0</v>
      </c>
      <c r="L53" s="526">
        <f>I53</f>
        <v>0</v>
      </c>
    </row>
    <row r="54" spans="2:12" ht="6" customHeight="1" thickBot="1">
      <c r="B54" s="616"/>
      <c r="C54" s="320"/>
      <c r="D54" s="266"/>
      <c r="E54" s="266"/>
      <c r="F54" s="266"/>
      <c r="G54" s="266"/>
      <c r="H54" s="266"/>
      <c r="I54" s="227"/>
      <c r="J54" s="227"/>
      <c r="K54" s="267"/>
      <c r="L54" s="208"/>
    </row>
    <row r="55" spans="2:12" ht="20.25" customHeight="1" thickBot="1">
      <c r="B55" s="616"/>
      <c r="C55" s="539" t="s">
        <v>160</v>
      </c>
      <c r="D55" s="225"/>
      <c r="E55" s="226"/>
      <c r="F55" s="226"/>
      <c r="G55" s="226"/>
      <c r="H55" s="268"/>
      <c r="I55" s="515">
        <f>SUM(D55:H55)</f>
        <v>0</v>
      </c>
      <c r="J55" s="272">
        <f>I55</f>
        <v>0</v>
      </c>
      <c r="K55" s="270">
        <f>I55</f>
        <v>0</v>
      </c>
      <c r="L55" s="271">
        <f>I55</f>
        <v>0</v>
      </c>
    </row>
    <row r="56" spans="2:12" ht="4.5" customHeight="1" thickBot="1">
      <c r="B56" s="616"/>
      <c r="C56" s="321"/>
      <c r="D56" s="273"/>
      <c r="E56" s="274"/>
      <c r="F56" s="274"/>
      <c r="G56" s="274"/>
      <c r="H56" s="275"/>
      <c r="I56" s="276"/>
      <c r="J56" s="276"/>
      <c r="K56" s="228"/>
      <c r="L56" s="228"/>
    </row>
    <row r="57" spans="2:12" ht="17.25" customHeight="1" thickBot="1">
      <c r="B57" s="616"/>
      <c r="C57" s="229" t="s">
        <v>161</v>
      </c>
      <c r="D57" s="225"/>
      <c r="E57" s="226"/>
      <c r="F57" s="226"/>
      <c r="G57" s="226"/>
      <c r="H57" s="268"/>
      <c r="I57" s="516">
        <f>SUM(D57:H57)</f>
        <v>0</v>
      </c>
      <c r="J57" s="269">
        <f>I57</f>
        <v>0</v>
      </c>
      <c r="K57" s="270">
        <f>I57</f>
        <v>0</v>
      </c>
      <c r="L57" s="271">
        <f>I57</f>
        <v>0</v>
      </c>
    </row>
    <row r="58" spans="2:12" ht="5.25" customHeight="1" thickBot="1">
      <c r="B58" s="616"/>
      <c r="C58" s="321"/>
      <c r="D58" s="277"/>
      <c r="E58" s="278"/>
      <c r="F58" s="278"/>
      <c r="G58" s="278"/>
      <c r="H58" s="279"/>
      <c r="I58" s="276"/>
      <c r="J58" s="276"/>
      <c r="K58" s="228"/>
      <c r="L58" s="228"/>
    </row>
    <row r="59" spans="2:12" ht="16.5" customHeight="1" thickBot="1">
      <c r="B59" s="616"/>
      <c r="C59" s="229" t="s">
        <v>162</v>
      </c>
      <c r="D59" s="225"/>
      <c r="E59" s="226"/>
      <c r="F59" s="226"/>
      <c r="G59" s="226"/>
      <c r="H59" s="268"/>
      <c r="I59" s="516">
        <f>SUM(D59:H59)</f>
        <v>0</v>
      </c>
      <c r="J59" s="269">
        <f>I59</f>
        <v>0</v>
      </c>
      <c r="K59" s="270">
        <f>I59</f>
        <v>0</v>
      </c>
      <c r="L59" s="271">
        <f>I59</f>
        <v>0</v>
      </c>
    </row>
    <row r="60" spans="2:12" ht="6" customHeight="1" thickBot="1">
      <c r="B60" s="616"/>
      <c r="C60" s="321"/>
      <c r="D60" s="277"/>
      <c r="E60" s="278"/>
      <c r="F60" s="278"/>
      <c r="G60" s="278"/>
      <c r="H60" s="279"/>
      <c r="I60" s="276"/>
      <c r="J60" s="276"/>
      <c r="K60" s="228"/>
      <c r="L60" s="228"/>
    </row>
    <row r="61" spans="2:12" ht="17.25" customHeight="1" thickBot="1">
      <c r="B61" s="616"/>
      <c r="C61" s="229" t="s">
        <v>163</v>
      </c>
      <c r="D61" s="225"/>
      <c r="E61" s="226"/>
      <c r="F61" s="226"/>
      <c r="G61" s="226"/>
      <c r="H61" s="268"/>
      <c r="I61" s="516">
        <f>SUM(D61:H61)</f>
        <v>0</v>
      </c>
      <c r="J61" s="269">
        <f>I61</f>
        <v>0</v>
      </c>
      <c r="K61" s="270">
        <f>I61</f>
        <v>0</v>
      </c>
      <c r="L61" s="271">
        <f>I61</f>
        <v>0</v>
      </c>
    </row>
    <row r="62" spans="2:12" ht="4.5" customHeight="1" thickBot="1">
      <c r="B62" s="616"/>
      <c r="C62" s="321"/>
      <c r="D62" s="277"/>
      <c r="E62" s="278"/>
      <c r="F62" s="278"/>
      <c r="G62" s="278"/>
      <c r="H62" s="279"/>
      <c r="I62" s="276"/>
      <c r="J62" s="276"/>
      <c r="K62" s="228"/>
      <c r="L62" s="228"/>
    </row>
    <row r="63" spans="2:12" ht="20.25" customHeight="1" thickBot="1">
      <c r="B63" s="616"/>
      <c r="C63" s="229" t="s">
        <v>164</v>
      </c>
      <c r="D63" s="225"/>
      <c r="E63" s="226"/>
      <c r="F63" s="226"/>
      <c r="G63" s="226"/>
      <c r="H63" s="268"/>
      <c r="I63" s="516">
        <f>SUM(D63:H63)</f>
        <v>0</v>
      </c>
      <c r="J63" s="269">
        <f>I63</f>
        <v>0</v>
      </c>
      <c r="K63" s="270">
        <f>I63</f>
        <v>0</v>
      </c>
      <c r="L63" s="271">
        <f>I63</f>
        <v>0</v>
      </c>
    </row>
    <row r="64" spans="2:12" ht="4.5" customHeight="1" thickBot="1">
      <c r="B64" s="616"/>
      <c r="C64" s="206"/>
      <c r="D64" s="277"/>
      <c r="E64" s="278"/>
      <c r="F64" s="278"/>
      <c r="G64" s="278"/>
      <c r="H64" s="279"/>
      <c r="I64" s="276"/>
      <c r="J64" s="276"/>
      <c r="K64" s="228"/>
      <c r="L64" s="228"/>
    </row>
    <row r="65" spans="2:12" ht="20.25" customHeight="1" thickBot="1">
      <c r="B65" s="617"/>
      <c r="C65" s="319" t="s">
        <v>168</v>
      </c>
      <c r="D65" s="306"/>
      <c r="E65" s="307"/>
      <c r="F65" s="307"/>
      <c r="G65" s="307"/>
      <c r="H65" s="308"/>
      <c r="I65" s="517">
        <f>SUM(D65:H65)</f>
        <v>0</v>
      </c>
      <c r="J65" s="309">
        <f>I65</f>
        <v>0</v>
      </c>
      <c r="K65" s="310">
        <f>I65</f>
        <v>0</v>
      </c>
      <c r="L65" s="311">
        <f>I65</f>
        <v>0</v>
      </c>
    </row>
    <row r="66" spans="3:12" ht="6.75" customHeight="1" thickBot="1">
      <c r="C66" s="298"/>
      <c r="D66" s="205"/>
      <c r="E66" s="205"/>
      <c r="F66" s="205"/>
      <c r="G66" s="205"/>
      <c r="H66" s="205"/>
      <c r="I66" s="205"/>
      <c r="J66" s="205"/>
      <c r="K66" s="267"/>
      <c r="L66" s="208"/>
    </row>
    <row r="67" spans="3:12" ht="19.5" customHeight="1" thickBot="1">
      <c r="C67" s="312" t="s">
        <v>9</v>
      </c>
      <c r="D67" s="280"/>
      <c r="E67" s="280"/>
      <c r="F67" s="280"/>
      <c r="G67" s="280"/>
      <c r="H67" s="280"/>
      <c r="I67" s="280"/>
      <c r="J67" s="281"/>
      <c r="K67" s="282" t="s">
        <v>165</v>
      </c>
      <c r="L67" s="283" t="s">
        <v>166</v>
      </c>
    </row>
    <row r="68" spans="3:12" ht="24" customHeight="1" thickBot="1">
      <c r="C68" s="313" t="s">
        <v>127</v>
      </c>
      <c r="D68" s="299">
        <f>D41+D44+D47+D48+D49+D51+D53+D55+D57+D59+D61+D63+D65</f>
        <v>0</v>
      </c>
      <c r="E68" s="299">
        <f>E41+E44+E47+E48+E49+E51+E53+E55+E57+E59+E61+E63+E65</f>
        <v>0</v>
      </c>
      <c r="F68" s="299">
        <f>F41+F44+F47+F48+F49+F51+F53+F55+F57+F59+F61+F63+F65</f>
        <v>0</v>
      </c>
      <c r="G68" s="299">
        <f>G41+G44+G47+G48+G49+G51+G53+G55+G57+G59+G61+G63+G65</f>
        <v>0</v>
      </c>
      <c r="H68" s="299">
        <f>H41+H44+H47+H48+H49+H51+H53+H55+H57+H59+H61+H63+H65</f>
        <v>0</v>
      </c>
      <c r="I68" s="300">
        <f>SUM(D68:H68)</f>
        <v>0</v>
      </c>
      <c r="J68" s="300">
        <f>J41+J44+J47+J51+J53+J55+J57+J59+J61+J63+J65</f>
        <v>0</v>
      </c>
      <c r="K68" s="300">
        <f>K41+K44+K47+K51+K53+K55+K57+K59+K61+K63+K65</f>
        <v>0</v>
      </c>
      <c r="L68" s="301">
        <f>L41+L44+L47+L51+L53+L55+L57+L59+L61+L63+L65</f>
        <v>0</v>
      </c>
    </row>
    <row r="69" ht="13.5" thickBot="1"/>
    <row r="70" spans="3:4" ht="24" thickBot="1">
      <c r="C70" s="580" t="s">
        <v>129</v>
      </c>
      <c r="D70" s="297"/>
    </row>
    <row r="71" spans="3:4" ht="17.25" customHeight="1" thickBot="1">
      <c r="C71" s="579" t="s">
        <v>130</v>
      </c>
      <c r="D71" s="573">
        <f>L68</f>
        <v>0</v>
      </c>
    </row>
    <row r="72" spans="3:4" ht="17.25" customHeight="1" thickBot="1">
      <c r="C72" s="575" t="s">
        <v>254</v>
      </c>
      <c r="D72" s="322">
        <f>SUM(I12+I13+I14+I15+I16+I17+I20+I21+I22+I25+I26+I27+I30+I31+I32+I33+I34+I35+I36+I37+I38+I39+I47+I48+I49+I51+I53+I55+I57+I59+I61+I63+I65)</f>
        <v>0</v>
      </c>
    </row>
    <row r="73" spans="3:4" ht="6.75" customHeight="1" thickBot="1">
      <c r="C73" s="323"/>
      <c r="D73" s="324"/>
    </row>
    <row r="74" spans="3:4" ht="17.25" customHeight="1">
      <c r="C74" s="574" t="s">
        <v>255</v>
      </c>
      <c r="D74" s="326"/>
    </row>
    <row r="75" spans="3:4" ht="12.75">
      <c r="C75" s="304" t="s">
        <v>1</v>
      </c>
      <c r="D75" s="479">
        <f>'Calculation  staff costs UNIMI '!$G$93</f>
        <v>0</v>
      </c>
    </row>
    <row r="76" spans="3:4" ht="12.75">
      <c r="C76" s="304" t="s">
        <v>2</v>
      </c>
      <c r="D76" s="479">
        <f>'Ammortamento UNIMI   '!$F$20</f>
        <v>0</v>
      </c>
    </row>
    <row r="77" spans="3:4" ht="12.75">
      <c r="C77" s="304" t="s">
        <v>49</v>
      </c>
      <c r="D77" s="479">
        <f>'Calculation  staff costs UNIMI '!$I$93</f>
        <v>0</v>
      </c>
    </row>
    <row r="78" spans="3:5" ht="15.75" customHeight="1">
      <c r="C78" s="304" t="s">
        <v>179</v>
      </c>
      <c r="D78" s="480"/>
      <c r="E78" s="61"/>
    </row>
    <row r="79" spans="3:4" ht="13.5" thickBot="1">
      <c r="C79" s="482" t="s">
        <v>229</v>
      </c>
      <c r="D79" s="483"/>
    </row>
    <row r="80" spans="3:4" ht="16.5" customHeight="1" thickBot="1">
      <c r="C80" s="576" t="s">
        <v>131</v>
      </c>
      <c r="D80" s="481">
        <f>SUM(D75:D79)</f>
        <v>0</v>
      </c>
    </row>
    <row r="81" spans="3:4" ht="6" customHeight="1" thickBot="1">
      <c r="C81" s="577"/>
      <c r="D81" s="578"/>
    </row>
    <row r="82" spans="3:4" ht="18" customHeight="1" thickBot="1">
      <c r="C82" s="325" t="s">
        <v>180</v>
      </c>
      <c r="D82" s="554">
        <f>D71-D72-D80</f>
        <v>0</v>
      </c>
    </row>
    <row r="85" spans="2:4" ht="15">
      <c r="B85" s="305" t="s">
        <v>167</v>
      </c>
      <c r="C85" s="303" t="s">
        <v>84</v>
      </c>
      <c r="D85" s="302"/>
    </row>
    <row r="86" spans="3:4" ht="12.75">
      <c r="C86" s="555" t="s">
        <v>85</v>
      </c>
      <c r="D86" s="556">
        <v>7948.11</v>
      </c>
    </row>
    <row r="87" spans="3:4" ht="12.75">
      <c r="C87" s="557" t="s">
        <v>86</v>
      </c>
      <c r="D87" s="558">
        <v>1549.37</v>
      </c>
    </row>
    <row r="88" spans="3:4" ht="12.75">
      <c r="C88" s="557" t="s">
        <v>87</v>
      </c>
      <c r="D88" s="558">
        <v>3199.37</v>
      </c>
    </row>
    <row r="89" spans="3:4" ht="12.75">
      <c r="C89" s="557" t="s">
        <v>88</v>
      </c>
      <c r="D89" s="558">
        <v>3199.37</v>
      </c>
    </row>
    <row r="91" spans="2:4" ht="15">
      <c r="B91" s="305" t="s">
        <v>167</v>
      </c>
      <c r="C91" s="303" t="s">
        <v>89</v>
      </c>
      <c r="D91" s="302"/>
    </row>
    <row r="92" spans="3:4" ht="12.75">
      <c r="C92" s="555" t="s">
        <v>85</v>
      </c>
      <c r="D92" s="556">
        <v>5624.07</v>
      </c>
    </row>
    <row r="93" spans="3:4" ht="12.75">
      <c r="C93" s="557" t="s">
        <v>86</v>
      </c>
      <c r="D93" s="558">
        <v>774.69</v>
      </c>
    </row>
    <row r="94" spans="3:4" ht="12.75">
      <c r="C94" s="557" t="s">
        <v>87</v>
      </c>
      <c r="D94" s="558">
        <v>2424.69</v>
      </c>
    </row>
    <row r="95" spans="3:4" ht="12.75">
      <c r="C95" s="557" t="s">
        <v>88</v>
      </c>
      <c r="D95" s="558">
        <v>2424.69</v>
      </c>
    </row>
  </sheetData>
  <sheetProtection/>
  <mergeCells count="34">
    <mergeCell ref="D2:L2"/>
    <mergeCell ref="D3:G3"/>
    <mergeCell ref="H3:I3"/>
    <mergeCell ref="J3:L3"/>
    <mergeCell ref="D4:G4"/>
    <mergeCell ref="H4:I4"/>
    <mergeCell ref="J4:L4"/>
    <mergeCell ref="D5:G5"/>
    <mergeCell ref="H5:I5"/>
    <mergeCell ref="J5:L5"/>
    <mergeCell ref="D6:G6"/>
    <mergeCell ref="H6:I6"/>
    <mergeCell ref="J10:J11"/>
    <mergeCell ref="K10:K17"/>
    <mergeCell ref="L10:L17"/>
    <mergeCell ref="J12:J17"/>
    <mergeCell ref="B10:B17"/>
    <mergeCell ref="J47:J49"/>
    <mergeCell ref="K47:K49"/>
    <mergeCell ref="J20:J22"/>
    <mergeCell ref="K20:K22"/>
    <mergeCell ref="L20:L39"/>
    <mergeCell ref="J25:J27"/>
    <mergeCell ref="L47:L49"/>
    <mergeCell ref="B19:B39"/>
    <mergeCell ref="B46:B49"/>
    <mergeCell ref="B51:B65"/>
    <mergeCell ref="D43:L43"/>
    <mergeCell ref="K25:K27"/>
    <mergeCell ref="J30:J33"/>
    <mergeCell ref="K30:K39"/>
    <mergeCell ref="J35:J39"/>
    <mergeCell ref="D46:H46"/>
    <mergeCell ref="I46:L46"/>
  </mergeCells>
  <conditionalFormatting sqref="D82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3:Z1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0.28125" style="0" customWidth="1"/>
    <col min="4" max="4" width="12.7109375" style="0" customWidth="1"/>
    <col min="5" max="5" width="18.8515625" style="0" customWidth="1"/>
    <col min="6" max="6" width="21.421875" style="0" customWidth="1"/>
    <col min="7" max="8" width="15.421875" style="0" customWidth="1"/>
    <col min="9" max="9" width="16.421875" style="0" customWidth="1"/>
    <col min="10" max="10" width="13.00390625" style="0" customWidth="1"/>
    <col min="11" max="11" width="17.421875" style="0" customWidth="1"/>
    <col min="12" max="12" width="18.8515625" style="0" customWidth="1"/>
    <col min="13" max="13" width="17.7109375" style="0" customWidth="1"/>
    <col min="14" max="14" width="15.28125" style="0" customWidth="1"/>
    <col min="15" max="15" width="13.00390625" style="0" customWidth="1"/>
    <col min="16" max="16" width="13.7109375" style="0" customWidth="1"/>
    <col min="17" max="17" width="18.140625" style="0" customWidth="1"/>
    <col min="18" max="18" width="16.28125" style="0" customWidth="1"/>
    <col min="19" max="19" width="20.8515625" style="0" customWidth="1"/>
    <col min="20" max="20" width="13.28125" style="0" customWidth="1"/>
    <col min="21" max="21" width="15.57421875" style="0" customWidth="1"/>
    <col min="22" max="22" width="18.7109375" style="0" customWidth="1"/>
    <col min="23" max="23" width="13.00390625" style="0" customWidth="1"/>
    <col min="24" max="24" width="12.57421875" style="0" customWidth="1"/>
    <col min="25" max="25" width="10.8515625" style="0" customWidth="1"/>
    <col min="26" max="26" width="15.421875" style="0" customWidth="1"/>
  </cols>
  <sheetData>
    <row r="2" ht="0.75" customHeight="1" thickBot="1"/>
    <row r="3" spans="5:26" ht="12.75">
      <c r="E3" s="702" t="s">
        <v>197</v>
      </c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4"/>
      <c r="T3" s="702" t="s">
        <v>198</v>
      </c>
      <c r="U3" s="703"/>
      <c r="V3" s="703"/>
      <c r="W3" s="703"/>
      <c r="X3" s="703"/>
      <c r="Y3" s="703"/>
      <c r="Z3" s="704"/>
    </row>
    <row r="4" spans="5:26" ht="17.25" customHeight="1" thickBot="1">
      <c r="E4" s="705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7"/>
      <c r="T4" s="705"/>
      <c r="U4" s="706"/>
      <c r="V4" s="706"/>
      <c r="W4" s="706"/>
      <c r="X4" s="706"/>
      <c r="Y4" s="706"/>
      <c r="Z4" s="707"/>
    </row>
    <row r="5" spans="5:19" ht="12.75" hidden="1"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</row>
    <row r="6" spans="3:26" ht="35.25" customHeight="1" thickBot="1">
      <c r="C6" s="549" t="s">
        <v>227</v>
      </c>
      <c r="E6" s="699" t="s">
        <v>196</v>
      </c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1"/>
      <c r="T6" s="699" t="s">
        <v>193</v>
      </c>
      <c r="U6" s="708"/>
      <c r="V6" s="709"/>
      <c r="W6" s="436" t="s">
        <v>194</v>
      </c>
      <c r="X6" s="712" t="s">
        <v>195</v>
      </c>
      <c r="Y6" s="713"/>
      <c r="Z6" s="696" t="s">
        <v>218</v>
      </c>
    </row>
    <row r="7" spans="5:26" ht="33" customHeight="1" thickBot="1">
      <c r="E7" s="690" t="s">
        <v>239</v>
      </c>
      <c r="F7" s="690" t="s">
        <v>240</v>
      </c>
      <c r="G7" s="692" t="s">
        <v>123</v>
      </c>
      <c r="H7" s="693"/>
      <c r="I7" s="694"/>
      <c r="J7" s="695" t="s">
        <v>189</v>
      </c>
      <c r="K7" s="693"/>
      <c r="L7" s="693"/>
      <c r="M7" s="693"/>
      <c r="N7" s="693"/>
      <c r="O7" s="693"/>
      <c r="P7" s="693"/>
      <c r="Q7" s="694"/>
      <c r="R7" s="696" t="s">
        <v>241</v>
      </c>
      <c r="S7" s="696" t="s">
        <v>190</v>
      </c>
      <c r="T7" s="695" t="s">
        <v>134</v>
      </c>
      <c r="U7" s="708"/>
      <c r="V7" s="709"/>
      <c r="W7" s="696" t="s">
        <v>214</v>
      </c>
      <c r="X7" s="710" t="s">
        <v>216</v>
      </c>
      <c r="Y7" s="710" t="s">
        <v>217</v>
      </c>
      <c r="Z7" s="698"/>
    </row>
    <row r="8" spans="2:26" ht="110.25" customHeight="1" thickBot="1">
      <c r="B8" s="441" t="s">
        <v>186</v>
      </c>
      <c r="C8" s="441" t="s">
        <v>187</v>
      </c>
      <c r="D8" s="441" t="s">
        <v>188</v>
      </c>
      <c r="E8" s="691"/>
      <c r="F8" s="691"/>
      <c r="G8" s="438" t="s">
        <v>238</v>
      </c>
      <c r="H8" s="438" t="s">
        <v>237</v>
      </c>
      <c r="I8" s="439" t="s">
        <v>236</v>
      </c>
      <c r="J8" s="440" t="s">
        <v>219</v>
      </c>
      <c r="K8" s="440" t="s">
        <v>220</v>
      </c>
      <c r="L8" s="440" t="s">
        <v>221</v>
      </c>
      <c r="M8" s="440" t="s">
        <v>222</v>
      </c>
      <c r="N8" s="440" t="s">
        <v>223</v>
      </c>
      <c r="O8" s="440" t="s">
        <v>224</v>
      </c>
      <c r="P8" s="440" t="s">
        <v>225</v>
      </c>
      <c r="Q8" s="440" t="s">
        <v>226</v>
      </c>
      <c r="R8" s="697"/>
      <c r="S8" s="697"/>
      <c r="T8" s="437" t="s">
        <v>192</v>
      </c>
      <c r="U8" s="437" t="s">
        <v>191</v>
      </c>
      <c r="V8" s="437" t="s">
        <v>215</v>
      </c>
      <c r="W8" s="697"/>
      <c r="X8" s="711"/>
      <c r="Y8" s="711"/>
      <c r="Z8" s="697"/>
    </row>
    <row r="9" spans="2:26" ht="8.25" customHeight="1" thickBot="1">
      <c r="B9" s="457"/>
      <c r="C9" s="457"/>
      <c r="D9" s="458"/>
      <c r="E9" s="459"/>
      <c r="F9" s="459"/>
      <c r="G9" s="460"/>
      <c r="H9" s="460"/>
      <c r="I9" s="460"/>
      <c r="J9" s="461"/>
      <c r="K9" s="461"/>
      <c r="L9" s="461"/>
      <c r="M9" s="461"/>
      <c r="N9" s="461"/>
      <c r="O9" s="461"/>
      <c r="P9" s="461"/>
      <c r="Q9" s="461"/>
      <c r="R9" s="462"/>
      <c r="S9" s="462"/>
      <c r="T9" s="463"/>
      <c r="U9" s="463"/>
      <c r="V9" s="463"/>
      <c r="W9" s="462"/>
      <c r="X9" s="462"/>
      <c r="Y9" s="462"/>
      <c r="Z9" s="464"/>
    </row>
    <row r="10" spans="2:26" ht="29.25" customHeight="1" thickBot="1">
      <c r="B10" s="450"/>
      <c r="C10" s="453" t="s">
        <v>199</v>
      </c>
      <c r="D10" s="454" t="s">
        <v>200</v>
      </c>
      <c r="E10" s="451">
        <f>'BUDGET HE'!$L$10</f>
        <v>0</v>
      </c>
      <c r="F10" s="443">
        <f>'BUDGET HE'!$L$47</f>
        <v>0</v>
      </c>
      <c r="G10" s="443">
        <f>'BUDGET HE'!$K$20</f>
        <v>0</v>
      </c>
      <c r="H10" s="443">
        <f>'BUDGET HE'!$K$25</f>
        <v>0</v>
      </c>
      <c r="I10" s="443">
        <f>'BUDGET HE'!$K$30</f>
        <v>0</v>
      </c>
      <c r="J10" s="442">
        <f>'BUDGET HE'!$K$51</f>
        <v>0</v>
      </c>
      <c r="K10" s="442">
        <f>'BUDGET HE'!$K$53</f>
        <v>0</v>
      </c>
      <c r="L10" s="442">
        <f>'BUDGET HE'!$K$55</f>
        <v>0</v>
      </c>
      <c r="M10" s="442">
        <f>'BUDGET HE'!$K$57</f>
        <v>0</v>
      </c>
      <c r="N10" s="442">
        <f>'BUDGET HE'!$K$59</f>
        <v>0</v>
      </c>
      <c r="O10" s="442">
        <f>'BUDGET HE'!$K$61</f>
        <v>0</v>
      </c>
      <c r="P10" s="442">
        <f>'BUDGET HE'!$K$63</f>
        <v>0</v>
      </c>
      <c r="Q10" s="442">
        <f>'BUDGET HE'!$K$65</f>
        <v>0</v>
      </c>
      <c r="R10" s="444">
        <f>0.25*(E10+G10+H10+I10+P10)</f>
        <v>0</v>
      </c>
      <c r="S10" s="443">
        <f>SUM(E10:R10)</f>
        <v>0</v>
      </c>
      <c r="T10" s="445">
        <v>1</v>
      </c>
      <c r="U10" s="444">
        <f>T10*S10</f>
        <v>0</v>
      </c>
      <c r="V10" s="446">
        <f>U10</f>
        <v>0</v>
      </c>
      <c r="W10" s="548"/>
      <c r="X10" s="548"/>
      <c r="Y10" s="548"/>
      <c r="Z10" s="447">
        <f>V10+W10+X10+Y10</f>
        <v>0</v>
      </c>
    </row>
    <row r="11" spans="2:26" ht="30" customHeight="1" thickBot="1">
      <c r="B11" s="450"/>
      <c r="C11" s="545" t="s">
        <v>202</v>
      </c>
      <c r="D11" s="546"/>
      <c r="E11" s="547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444">
        <f>0.25*(E11+G11+H11+I11+P11)</f>
        <v>0</v>
      </c>
      <c r="S11" s="443">
        <f>SUM(E11:R11)</f>
        <v>0</v>
      </c>
      <c r="T11" s="548"/>
      <c r="U11" s="548"/>
      <c r="V11" s="548"/>
      <c r="W11" s="548"/>
      <c r="X11" s="548"/>
      <c r="Y11" s="548"/>
      <c r="Z11" s="447">
        <f>V11+W11+X11+Y11</f>
        <v>0</v>
      </c>
    </row>
    <row r="12" spans="2:26" ht="31.5" customHeight="1" thickBot="1">
      <c r="B12" s="450"/>
      <c r="C12" s="455" t="s">
        <v>201</v>
      </c>
      <c r="D12" s="456"/>
      <c r="E12" s="452">
        <f>E10+E11</f>
        <v>0</v>
      </c>
      <c r="F12" s="448">
        <f aca="true" t="shared" si="0" ref="F12:Z12">F10+F11</f>
        <v>0</v>
      </c>
      <c r="G12" s="448">
        <f t="shared" si="0"/>
        <v>0</v>
      </c>
      <c r="H12" s="448">
        <f t="shared" si="0"/>
        <v>0</v>
      </c>
      <c r="I12" s="448">
        <f t="shared" si="0"/>
        <v>0</v>
      </c>
      <c r="J12" s="448">
        <f t="shared" si="0"/>
        <v>0</v>
      </c>
      <c r="K12" s="448">
        <f t="shared" si="0"/>
        <v>0</v>
      </c>
      <c r="L12" s="448">
        <f t="shared" si="0"/>
        <v>0</v>
      </c>
      <c r="M12" s="448">
        <f t="shared" si="0"/>
        <v>0</v>
      </c>
      <c r="N12" s="448">
        <f t="shared" si="0"/>
        <v>0</v>
      </c>
      <c r="O12" s="448">
        <f t="shared" si="0"/>
        <v>0</v>
      </c>
      <c r="P12" s="448">
        <f t="shared" si="0"/>
        <v>0</v>
      </c>
      <c r="Q12" s="448">
        <f t="shared" si="0"/>
        <v>0</v>
      </c>
      <c r="R12" s="448">
        <f t="shared" si="0"/>
        <v>0</v>
      </c>
      <c r="S12" s="448">
        <f t="shared" si="0"/>
        <v>0</v>
      </c>
      <c r="T12" s="449"/>
      <c r="U12" s="448">
        <f t="shared" si="0"/>
        <v>0</v>
      </c>
      <c r="V12" s="448">
        <f t="shared" si="0"/>
        <v>0</v>
      </c>
      <c r="W12" s="448">
        <f t="shared" si="0"/>
        <v>0</v>
      </c>
      <c r="X12" s="448">
        <f t="shared" si="0"/>
        <v>0</v>
      </c>
      <c r="Y12" s="448">
        <f t="shared" si="0"/>
        <v>0</v>
      </c>
      <c r="Z12" s="448">
        <f t="shared" si="0"/>
        <v>0</v>
      </c>
    </row>
  </sheetData>
  <sheetProtection/>
  <mergeCells count="16">
    <mergeCell ref="Z6:Z8"/>
    <mergeCell ref="E6:S6"/>
    <mergeCell ref="E3:S4"/>
    <mergeCell ref="T3:Z4"/>
    <mergeCell ref="T7:V7"/>
    <mergeCell ref="T6:V6"/>
    <mergeCell ref="W7:W8"/>
    <mergeCell ref="X7:X8"/>
    <mergeCell ref="Y7:Y8"/>
    <mergeCell ref="X6:Y6"/>
    <mergeCell ref="E7:E8"/>
    <mergeCell ref="F7:F8"/>
    <mergeCell ref="G7:I7"/>
    <mergeCell ref="J7:Q7"/>
    <mergeCell ref="R7:R8"/>
    <mergeCell ref="S7:S8"/>
  </mergeCells>
  <printOptions/>
  <pageMargins left="0.7" right="0.7" top="0.75" bottom="0.75" header="0.3" footer="0.3"/>
  <pageSetup fitToHeight="1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D2:K14"/>
  <sheetViews>
    <sheetView zoomScalePageLayoutView="0" workbookViewId="0" topLeftCell="A1">
      <selection activeCell="D8" sqref="D8:D10"/>
    </sheetView>
  </sheetViews>
  <sheetFormatPr defaultColWidth="9.140625" defaultRowHeight="12.75"/>
  <cols>
    <col min="4" max="4" width="28.421875" style="0" customWidth="1"/>
    <col min="5" max="5" width="21.00390625" style="0" customWidth="1"/>
    <col min="6" max="6" width="11.8515625" style="0" customWidth="1"/>
    <col min="7" max="7" width="41.421875" style="0" customWidth="1"/>
  </cols>
  <sheetData>
    <row r="1" ht="12.75" customHeight="1" thickBot="1"/>
    <row r="2" spans="4:5" ht="19.5" customHeight="1" thickBot="1">
      <c r="D2" s="473" t="s">
        <v>212</v>
      </c>
      <c r="E2" s="472">
        <f>'BUDGET FOR PROPOSAL '!$E$10</f>
        <v>0</v>
      </c>
    </row>
    <row r="3" ht="5.25" customHeight="1" thickBot="1"/>
    <row r="4" spans="4:7" ht="34.5" customHeight="1" thickBot="1">
      <c r="D4" s="714" t="s">
        <v>203</v>
      </c>
      <c r="E4" s="715"/>
      <c r="F4" s="715"/>
      <c r="G4" s="716"/>
    </row>
    <row r="5" spans="4:7" ht="6" customHeight="1" thickBot="1">
      <c r="D5" s="469"/>
      <c r="E5" s="469"/>
      <c r="F5" s="469"/>
      <c r="G5" s="469"/>
    </row>
    <row r="6" spans="4:7" ht="15.75" thickBot="1">
      <c r="D6" s="717" t="s">
        <v>211</v>
      </c>
      <c r="E6" s="718"/>
      <c r="F6" s="718"/>
      <c r="G6" s="719"/>
    </row>
    <row r="7" spans="4:7" ht="15.75" thickBot="1">
      <c r="D7" s="465"/>
      <c r="E7" s="466" t="s">
        <v>204</v>
      </c>
      <c r="F7" s="466" t="s">
        <v>205</v>
      </c>
      <c r="G7" s="477" t="s">
        <v>206</v>
      </c>
    </row>
    <row r="8" spans="4:7" ht="30.75" thickBot="1">
      <c r="D8" s="550" t="s">
        <v>207</v>
      </c>
      <c r="E8" s="551"/>
      <c r="F8" s="476" t="e">
        <f>E8/E2</f>
        <v>#DIV/0!</v>
      </c>
      <c r="G8" s="552"/>
    </row>
    <row r="9" spans="4:11" ht="27.75" customHeight="1" thickBot="1">
      <c r="D9" s="550" t="s">
        <v>182</v>
      </c>
      <c r="E9" s="551"/>
      <c r="F9" s="476" t="e">
        <f>E9/E2</f>
        <v>#DIV/0!</v>
      </c>
      <c r="G9" s="552"/>
      <c r="K9" s="470"/>
    </row>
    <row r="10" spans="4:7" ht="32.25" customHeight="1" thickBot="1">
      <c r="D10" s="550" t="s">
        <v>208</v>
      </c>
      <c r="E10" s="551"/>
      <c r="F10" s="474" t="e">
        <f>E10/E2</f>
        <v>#DIV/0!</v>
      </c>
      <c r="G10" s="553"/>
    </row>
    <row r="11" spans="4:7" ht="36" customHeight="1" thickBot="1">
      <c r="D11" s="468" t="s">
        <v>210</v>
      </c>
      <c r="E11" s="551"/>
      <c r="F11" s="475" t="e">
        <f>E11/E2</f>
        <v>#DIV/0!</v>
      </c>
      <c r="G11" s="553"/>
    </row>
    <row r="12" spans="4:7" ht="24.75" customHeight="1" thickBot="1">
      <c r="D12" s="467" t="s">
        <v>209</v>
      </c>
      <c r="E12" s="478">
        <f>SUM(E8:E11)</f>
        <v>0</v>
      </c>
      <c r="F12" s="474" t="e">
        <f>E12/E2</f>
        <v>#DIV/0!</v>
      </c>
      <c r="G12" s="471"/>
    </row>
    <row r="13" ht="7.5" customHeight="1" thickBot="1"/>
    <row r="14" spans="4:7" ht="53.25" customHeight="1" thickBot="1">
      <c r="D14" s="720" t="s">
        <v>213</v>
      </c>
      <c r="E14" s="721"/>
      <c r="F14" s="721"/>
      <c r="G14" s="722"/>
    </row>
  </sheetData>
  <sheetProtection/>
  <mergeCells count="3">
    <mergeCell ref="D4:G4"/>
    <mergeCell ref="D6:G6"/>
    <mergeCell ref="D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2:U100"/>
  <sheetViews>
    <sheetView zoomScale="80" zoomScaleNormal="80" workbookViewId="0" topLeftCell="A1">
      <selection activeCell="D12" sqref="D12:D16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3" width="50.00390625" style="0" customWidth="1"/>
    <col min="4" max="4" width="18.28125" style="0" customWidth="1"/>
    <col min="5" max="5" width="17.421875" style="0" customWidth="1"/>
    <col min="6" max="6" width="15.28125" style="0" customWidth="1"/>
    <col min="7" max="7" width="13.28125" style="0" customWidth="1"/>
    <col min="8" max="8" width="13.421875" style="0" customWidth="1"/>
    <col min="9" max="9" width="13.7109375" style="0" customWidth="1"/>
    <col min="10" max="10" width="14.57421875" style="0" customWidth="1"/>
    <col min="11" max="11" width="12.140625" style="0" customWidth="1"/>
    <col min="12" max="12" width="13.7109375" style="0" customWidth="1"/>
    <col min="13" max="13" width="11.8515625" style="0" customWidth="1"/>
    <col min="14" max="14" width="14.28125" style="0" customWidth="1"/>
    <col min="15" max="15" width="11.57421875" style="0" customWidth="1"/>
    <col min="16" max="16" width="13.28125" style="0" customWidth="1"/>
    <col min="17" max="17" width="11.8515625" style="0" customWidth="1"/>
    <col min="18" max="18" width="13.421875" style="0" customWidth="1"/>
    <col min="19" max="19" width="11.57421875" style="0" customWidth="1"/>
    <col min="20" max="20" width="13.140625" style="0" customWidth="1"/>
    <col min="21" max="21" width="15.57421875" style="0" customWidth="1"/>
  </cols>
  <sheetData>
    <row r="1" ht="13.5" thickBot="1"/>
    <row r="2" spans="3:21" ht="38.25" customHeight="1" thickBot="1">
      <c r="C2" s="742" t="s">
        <v>132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4"/>
    </row>
    <row r="3" spans="3:21" ht="32.25" customHeight="1" thickBot="1">
      <c r="C3" s="745" t="s">
        <v>50</v>
      </c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7"/>
    </row>
    <row r="4" spans="3:21" ht="22.5" customHeight="1" thickBot="1">
      <c r="C4" s="748" t="s">
        <v>10</v>
      </c>
      <c r="D4" s="749"/>
      <c r="E4" s="749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1"/>
    </row>
    <row r="5" spans="3:21" ht="27" customHeight="1" thickBot="1">
      <c r="C5" s="726" t="s">
        <v>11</v>
      </c>
      <c r="D5" s="727"/>
      <c r="E5" s="727"/>
      <c r="F5" s="727"/>
      <c r="G5" s="725"/>
      <c r="H5" s="336"/>
      <c r="I5" s="337"/>
      <c r="J5" s="337"/>
      <c r="K5" s="337"/>
      <c r="L5" s="338"/>
      <c r="M5" s="338"/>
      <c r="N5" s="338"/>
      <c r="O5" s="338"/>
      <c r="P5" s="338"/>
      <c r="Q5" s="338"/>
      <c r="R5" s="338"/>
      <c r="S5" s="338"/>
      <c r="T5" s="338"/>
      <c r="U5" s="339"/>
    </row>
    <row r="6" spans="3:21" ht="12.75">
      <c r="C6" s="329"/>
      <c r="D6" s="330"/>
      <c r="E6" s="330"/>
      <c r="F6" s="331"/>
      <c r="G6" s="331"/>
      <c r="H6" s="331"/>
      <c r="I6" s="331"/>
      <c r="J6" s="331"/>
      <c r="K6" s="331"/>
      <c r="L6" s="332"/>
      <c r="M6" s="332"/>
      <c r="N6" s="332"/>
      <c r="O6" s="332"/>
      <c r="P6" s="332"/>
      <c r="Q6" s="332"/>
      <c r="R6" s="332"/>
      <c r="S6" s="332"/>
      <c r="T6" s="332"/>
      <c r="U6" s="9" t="s">
        <v>51</v>
      </c>
    </row>
    <row r="7" spans="3:21" ht="16.5" thickBot="1">
      <c r="C7" s="333"/>
      <c r="D7" s="231"/>
      <c r="E7" s="231"/>
      <c r="F7" s="334"/>
      <c r="G7" s="334"/>
      <c r="H7" s="334"/>
      <c r="I7" s="334"/>
      <c r="J7" s="334"/>
      <c r="K7" s="334"/>
      <c r="L7" s="335"/>
      <c r="M7" s="335"/>
      <c r="N7" s="335"/>
      <c r="O7" s="335"/>
      <c r="P7" s="335"/>
      <c r="Q7" s="335"/>
      <c r="R7" s="335"/>
      <c r="S7" s="335"/>
      <c r="T7" s="335"/>
      <c r="U7" s="249" t="s">
        <v>13</v>
      </c>
    </row>
    <row r="8" spans="1:21" ht="38.25" customHeight="1">
      <c r="A8" s="731" t="s">
        <v>14</v>
      </c>
      <c r="B8" s="11"/>
      <c r="C8" s="333"/>
      <c r="D8" s="231"/>
      <c r="E8" s="244"/>
      <c r="F8" s="245" t="s">
        <v>15</v>
      </c>
      <c r="G8" s="232" t="s">
        <v>52</v>
      </c>
      <c r="H8" s="245" t="s">
        <v>16</v>
      </c>
      <c r="I8" s="246" t="s">
        <v>17</v>
      </c>
      <c r="J8" s="243" t="s">
        <v>53</v>
      </c>
      <c r="K8" s="247" t="s">
        <v>150</v>
      </c>
      <c r="L8" s="247" t="s">
        <v>151</v>
      </c>
      <c r="M8" s="247" t="s">
        <v>19</v>
      </c>
      <c r="N8" s="247" t="s">
        <v>152</v>
      </c>
      <c r="O8" s="247" t="s">
        <v>20</v>
      </c>
      <c r="P8" s="247" t="s">
        <v>153</v>
      </c>
      <c r="Q8" s="247" t="s">
        <v>21</v>
      </c>
      <c r="R8" s="247" t="s">
        <v>154</v>
      </c>
      <c r="S8" s="247" t="s">
        <v>22</v>
      </c>
      <c r="T8" s="247" t="s">
        <v>155</v>
      </c>
      <c r="U8" s="248" t="s">
        <v>23</v>
      </c>
    </row>
    <row r="9" spans="1:21" ht="25.5">
      <c r="A9" s="732"/>
      <c r="B9" s="11"/>
      <c r="C9" s="333" t="s">
        <v>24</v>
      </c>
      <c r="D9" s="231" t="s">
        <v>54</v>
      </c>
      <c r="E9" s="233" t="s">
        <v>55</v>
      </c>
      <c r="F9" s="234"/>
      <c r="G9" s="235" t="s">
        <v>56</v>
      </c>
      <c r="H9" s="236">
        <v>0.062</v>
      </c>
      <c r="I9" s="237"/>
      <c r="J9" s="238"/>
      <c r="K9" s="239"/>
      <c r="L9" s="240"/>
      <c r="M9" s="239"/>
      <c r="N9" s="240"/>
      <c r="O9" s="239"/>
      <c r="P9" s="240"/>
      <c r="Q9" s="239"/>
      <c r="R9" s="240"/>
      <c r="S9" s="239"/>
      <c r="T9" s="241"/>
      <c r="U9" s="242"/>
    </row>
    <row r="10" spans="1:21" ht="12.75">
      <c r="A10" s="732"/>
      <c r="B10" s="11"/>
      <c r="C10" s="66" t="s">
        <v>82</v>
      </c>
      <c r="D10" s="67"/>
      <c r="E10" s="68" t="s">
        <v>27</v>
      </c>
      <c r="F10" s="69"/>
      <c r="G10" s="129"/>
      <c r="H10" s="70">
        <f>F10*H9</f>
        <v>0</v>
      </c>
      <c r="I10" s="70">
        <f>F10-H10</f>
        <v>0</v>
      </c>
      <c r="J10" s="71">
        <v>12</v>
      </c>
      <c r="K10" s="72"/>
      <c r="L10" s="12">
        <f>I10/J10*K10</f>
        <v>0</v>
      </c>
      <c r="M10" s="72"/>
      <c r="N10" s="12">
        <f>I10/J10*M10</f>
        <v>0</v>
      </c>
      <c r="O10" s="72"/>
      <c r="P10" s="12">
        <f>I10/J10*O10</f>
        <v>0</v>
      </c>
      <c r="Q10" s="72"/>
      <c r="R10" s="12">
        <f>I10/J10*Q10</f>
        <v>0</v>
      </c>
      <c r="S10" s="72"/>
      <c r="T10" s="13">
        <f>I10/J10*S10</f>
        <v>0</v>
      </c>
      <c r="U10" s="73">
        <f>SUM(L10+N10+P10+R10+T10)</f>
        <v>0</v>
      </c>
    </row>
    <row r="11" spans="1:21" ht="6" customHeight="1">
      <c r="A11" s="732"/>
      <c r="B11" s="11"/>
      <c r="C11" s="52"/>
      <c r="D11" s="53"/>
      <c r="E11" s="53"/>
      <c r="F11" s="74"/>
      <c r="G11" s="74"/>
      <c r="H11" s="74"/>
      <c r="I11" s="74"/>
      <c r="J11" s="74"/>
      <c r="K11" s="75"/>
      <c r="L11" s="54"/>
      <c r="M11" s="75"/>
      <c r="N11" s="54"/>
      <c r="O11" s="75"/>
      <c r="P11" s="54"/>
      <c r="Q11" s="75"/>
      <c r="R11" s="54"/>
      <c r="S11" s="75"/>
      <c r="T11" s="55"/>
      <c r="U11" s="76"/>
    </row>
    <row r="12" spans="1:21" ht="12.75">
      <c r="A12" s="732"/>
      <c r="B12" s="11"/>
      <c r="C12" s="77" t="s">
        <v>57</v>
      </c>
      <c r="D12" s="67"/>
      <c r="E12" s="68" t="s">
        <v>27</v>
      </c>
      <c r="F12" s="78"/>
      <c r="G12" s="103"/>
      <c r="H12" s="70">
        <f>F12*H9</f>
        <v>0</v>
      </c>
      <c r="I12" s="70">
        <f aca="true" t="shared" si="0" ref="I12:I21">F12-H12</f>
        <v>0</v>
      </c>
      <c r="J12" s="71">
        <v>12</v>
      </c>
      <c r="K12" s="79"/>
      <c r="L12" s="12">
        <f aca="true" t="shared" si="1" ref="L12:L21">I12/J12*K12</f>
        <v>0</v>
      </c>
      <c r="M12" s="79"/>
      <c r="N12" s="12">
        <f>I12/J12*M12</f>
        <v>0</v>
      </c>
      <c r="O12" s="79"/>
      <c r="P12" s="12">
        <f>I12/J12*O12</f>
        <v>0</v>
      </c>
      <c r="Q12" s="79"/>
      <c r="R12" s="12">
        <f>I12/J12*Q12</f>
        <v>0</v>
      </c>
      <c r="S12" s="80"/>
      <c r="T12" s="13">
        <f>I12/J12*S12</f>
        <v>0</v>
      </c>
      <c r="U12" s="73">
        <f aca="true" t="shared" si="2" ref="U12:U21">SUM(L12+N12+P12+R12+T12)</f>
        <v>0</v>
      </c>
    </row>
    <row r="13" spans="1:21" ht="12.75">
      <c r="A13" s="732"/>
      <c r="B13" s="11"/>
      <c r="C13" s="77" t="s">
        <v>57</v>
      </c>
      <c r="D13" s="68"/>
      <c r="E13" s="68" t="s">
        <v>27</v>
      </c>
      <c r="F13" s="78"/>
      <c r="G13" s="103"/>
      <c r="H13" s="70">
        <f>F13*H9</f>
        <v>0</v>
      </c>
      <c r="I13" s="70">
        <f>F13-H13</f>
        <v>0</v>
      </c>
      <c r="J13" s="71">
        <v>12</v>
      </c>
      <c r="K13" s="79"/>
      <c r="L13" s="12">
        <f t="shared" si="1"/>
        <v>0</v>
      </c>
      <c r="M13" s="79"/>
      <c r="N13" s="12">
        <f aca="true" t="shared" si="3" ref="N13:N21">I13/J13*M13</f>
        <v>0</v>
      </c>
      <c r="O13" s="79"/>
      <c r="P13" s="12">
        <f aca="true" t="shared" si="4" ref="P13:P21">I13/J13*O13</f>
        <v>0</v>
      </c>
      <c r="Q13" s="79"/>
      <c r="R13" s="12">
        <f aca="true" t="shared" si="5" ref="R13:R21">I13/J13*Q13</f>
        <v>0</v>
      </c>
      <c r="S13" s="80"/>
      <c r="T13" s="13">
        <f aca="true" t="shared" si="6" ref="T13:T21">I13/J13*S13</f>
        <v>0</v>
      </c>
      <c r="U13" s="73">
        <f>SUM(L13+N13+P13+R13+T13)</f>
        <v>0</v>
      </c>
    </row>
    <row r="14" spans="1:21" ht="12.75">
      <c r="A14" s="732"/>
      <c r="B14" s="11"/>
      <c r="C14" s="77" t="s">
        <v>57</v>
      </c>
      <c r="D14" s="68"/>
      <c r="E14" s="68" t="s">
        <v>27</v>
      </c>
      <c r="F14" s="78"/>
      <c r="G14" s="103"/>
      <c r="H14" s="70">
        <f>F14*H9</f>
        <v>0</v>
      </c>
      <c r="I14" s="70">
        <f>F14-H14</f>
        <v>0</v>
      </c>
      <c r="J14" s="71">
        <v>12</v>
      </c>
      <c r="K14" s="79"/>
      <c r="L14" s="12">
        <f t="shared" si="1"/>
        <v>0</v>
      </c>
      <c r="M14" s="79"/>
      <c r="N14" s="12">
        <f t="shared" si="3"/>
        <v>0</v>
      </c>
      <c r="O14" s="79"/>
      <c r="P14" s="12">
        <f t="shared" si="4"/>
        <v>0</v>
      </c>
      <c r="Q14" s="79"/>
      <c r="R14" s="12">
        <f t="shared" si="5"/>
        <v>0</v>
      </c>
      <c r="S14" s="80"/>
      <c r="T14" s="13">
        <f t="shared" si="6"/>
        <v>0</v>
      </c>
      <c r="U14" s="73">
        <f t="shared" si="2"/>
        <v>0</v>
      </c>
    </row>
    <row r="15" spans="1:21" ht="12.75">
      <c r="A15" s="732"/>
      <c r="B15" s="11"/>
      <c r="C15" s="77" t="s">
        <v>58</v>
      </c>
      <c r="D15" s="68"/>
      <c r="E15" s="68" t="s">
        <v>27</v>
      </c>
      <c r="F15" s="78"/>
      <c r="G15" s="103"/>
      <c r="H15" s="70">
        <f>F15*H9</f>
        <v>0</v>
      </c>
      <c r="I15" s="70">
        <f>F15-H15</f>
        <v>0</v>
      </c>
      <c r="J15" s="71">
        <v>12</v>
      </c>
      <c r="K15" s="79"/>
      <c r="L15" s="12">
        <f t="shared" si="1"/>
        <v>0</v>
      </c>
      <c r="M15" s="79"/>
      <c r="N15" s="12">
        <f t="shared" si="3"/>
        <v>0</v>
      </c>
      <c r="O15" s="79"/>
      <c r="P15" s="12">
        <f t="shared" si="4"/>
        <v>0</v>
      </c>
      <c r="Q15" s="79"/>
      <c r="R15" s="12">
        <f t="shared" si="5"/>
        <v>0</v>
      </c>
      <c r="S15" s="80"/>
      <c r="T15" s="13">
        <f t="shared" si="6"/>
        <v>0</v>
      </c>
      <c r="U15" s="73">
        <f>SUM(L15+N15+P15+R15+T15)</f>
        <v>0</v>
      </c>
    </row>
    <row r="16" spans="1:21" ht="12.75">
      <c r="A16" s="732"/>
      <c r="B16" s="11"/>
      <c r="C16" s="77" t="s">
        <v>58</v>
      </c>
      <c r="D16" s="68"/>
      <c r="E16" s="68" t="s">
        <v>27</v>
      </c>
      <c r="F16" s="78"/>
      <c r="G16" s="103"/>
      <c r="H16" s="70">
        <f>F16*H9</f>
        <v>0</v>
      </c>
      <c r="I16" s="70">
        <f>F16-H16</f>
        <v>0</v>
      </c>
      <c r="J16" s="71">
        <v>12</v>
      </c>
      <c r="K16" s="79"/>
      <c r="L16" s="12">
        <f t="shared" si="1"/>
        <v>0</v>
      </c>
      <c r="M16" s="79"/>
      <c r="N16" s="12">
        <f t="shared" si="3"/>
        <v>0</v>
      </c>
      <c r="O16" s="79"/>
      <c r="P16" s="12">
        <f t="shared" si="4"/>
        <v>0</v>
      </c>
      <c r="Q16" s="79"/>
      <c r="R16" s="12">
        <f t="shared" si="5"/>
        <v>0</v>
      </c>
      <c r="S16" s="80"/>
      <c r="T16" s="13">
        <f t="shared" si="6"/>
        <v>0</v>
      </c>
      <c r="U16" s="73">
        <f t="shared" si="2"/>
        <v>0</v>
      </c>
    </row>
    <row r="17" spans="1:21" ht="12.75">
      <c r="A17" s="732"/>
      <c r="B17" s="11"/>
      <c r="C17" s="77" t="s">
        <v>58</v>
      </c>
      <c r="D17" s="68"/>
      <c r="E17" s="68" t="s">
        <v>27</v>
      </c>
      <c r="F17" s="78"/>
      <c r="G17" s="103"/>
      <c r="H17" s="70">
        <f>F17*H9</f>
        <v>0</v>
      </c>
      <c r="I17" s="70">
        <f t="shared" si="0"/>
        <v>0</v>
      </c>
      <c r="J17" s="71">
        <v>12</v>
      </c>
      <c r="K17" s="79"/>
      <c r="L17" s="12">
        <f t="shared" si="1"/>
        <v>0</v>
      </c>
      <c r="M17" s="79"/>
      <c r="N17" s="12">
        <f t="shared" si="3"/>
        <v>0</v>
      </c>
      <c r="O17" s="79"/>
      <c r="P17" s="12">
        <f t="shared" si="4"/>
        <v>0</v>
      </c>
      <c r="Q17" s="79"/>
      <c r="R17" s="12">
        <f t="shared" si="5"/>
        <v>0</v>
      </c>
      <c r="S17" s="80"/>
      <c r="T17" s="13">
        <f t="shared" si="6"/>
        <v>0</v>
      </c>
      <c r="U17" s="73">
        <f t="shared" si="2"/>
        <v>0</v>
      </c>
    </row>
    <row r="18" spans="1:21" ht="12.75">
      <c r="A18" s="732"/>
      <c r="B18" s="11"/>
      <c r="C18" s="77" t="s">
        <v>58</v>
      </c>
      <c r="D18" s="68"/>
      <c r="E18" s="68" t="s">
        <v>27</v>
      </c>
      <c r="F18" s="78"/>
      <c r="G18" s="103"/>
      <c r="H18" s="70">
        <f>F18*H9</f>
        <v>0</v>
      </c>
      <c r="I18" s="70">
        <f t="shared" si="0"/>
        <v>0</v>
      </c>
      <c r="J18" s="71">
        <v>12</v>
      </c>
      <c r="K18" s="79"/>
      <c r="L18" s="12">
        <f t="shared" si="1"/>
        <v>0</v>
      </c>
      <c r="M18" s="79"/>
      <c r="N18" s="12">
        <f t="shared" si="3"/>
        <v>0</v>
      </c>
      <c r="O18" s="79"/>
      <c r="P18" s="12">
        <f t="shared" si="4"/>
        <v>0</v>
      </c>
      <c r="Q18" s="79"/>
      <c r="R18" s="12">
        <f t="shared" si="5"/>
        <v>0</v>
      </c>
      <c r="S18" s="80"/>
      <c r="T18" s="13">
        <f t="shared" si="6"/>
        <v>0</v>
      </c>
      <c r="U18" s="73">
        <f>SUM(L18+N18+P18+R18+T18)</f>
        <v>0</v>
      </c>
    </row>
    <row r="19" spans="1:21" ht="12.75">
      <c r="A19" s="732"/>
      <c r="B19" s="11"/>
      <c r="C19" s="77" t="s">
        <v>92</v>
      </c>
      <c r="D19" s="68"/>
      <c r="E19" s="68" t="s">
        <v>27</v>
      </c>
      <c r="F19" s="78"/>
      <c r="G19" s="103"/>
      <c r="H19" s="103"/>
      <c r="I19" s="70">
        <f t="shared" si="0"/>
        <v>0</v>
      </c>
      <c r="J19" s="71">
        <v>12</v>
      </c>
      <c r="K19" s="79"/>
      <c r="L19" s="12">
        <f t="shared" si="1"/>
        <v>0</v>
      </c>
      <c r="M19" s="79"/>
      <c r="N19" s="12">
        <f t="shared" si="3"/>
        <v>0</v>
      </c>
      <c r="O19" s="79"/>
      <c r="P19" s="12">
        <f t="shared" si="4"/>
        <v>0</v>
      </c>
      <c r="Q19" s="79"/>
      <c r="R19" s="12">
        <f t="shared" si="5"/>
        <v>0</v>
      </c>
      <c r="S19" s="80"/>
      <c r="T19" s="13">
        <f t="shared" si="6"/>
        <v>0</v>
      </c>
      <c r="U19" s="73">
        <f t="shared" si="2"/>
        <v>0</v>
      </c>
    </row>
    <row r="20" spans="1:21" ht="12.75">
      <c r="A20" s="732"/>
      <c r="B20" s="11"/>
      <c r="C20" s="77" t="s">
        <v>59</v>
      </c>
      <c r="D20" s="68"/>
      <c r="E20" s="68" t="s">
        <v>27</v>
      </c>
      <c r="F20" s="78"/>
      <c r="G20" s="103"/>
      <c r="H20" s="103"/>
      <c r="I20" s="70">
        <f t="shared" si="0"/>
        <v>0</v>
      </c>
      <c r="J20" s="71">
        <v>12</v>
      </c>
      <c r="K20" s="79"/>
      <c r="L20" s="12">
        <f t="shared" si="1"/>
        <v>0</v>
      </c>
      <c r="M20" s="79"/>
      <c r="N20" s="12">
        <f t="shared" si="3"/>
        <v>0</v>
      </c>
      <c r="O20" s="79"/>
      <c r="P20" s="12">
        <f t="shared" si="4"/>
        <v>0</v>
      </c>
      <c r="Q20" s="79"/>
      <c r="R20" s="12">
        <f t="shared" si="5"/>
        <v>0</v>
      </c>
      <c r="S20" s="80"/>
      <c r="T20" s="13">
        <f t="shared" si="6"/>
        <v>0</v>
      </c>
      <c r="U20" s="73">
        <f t="shared" si="2"/>
        <v>0</v>
      </c>
    </row>
    <row r="21" spans="1:21" ht="12.75">
      <c r="A21" s="732"/>
      <c r="B21" s="11"/>
      <c r="C21" s="77" t="s">
        <v>60</v>
      </c>
      <c r="D21" s="68"/>
      <c r="E21" s="68" t="s">
        <v>27</v>
      </c>
      <c r="F21" s="78"/>
      <c r="G21" s="103"/>
      <c r="H21" s="70">
        <f>F21*H9</f>
        <v>0</v>
      </c>
      <c r="I21" s="70">
        <f t="shared" si="0"/>
        <v>0</v>
      </c>
      <c r="J21" s="71">
        <v>12</v>
      </c>
      <c r="K21" s="79"/>
      <c r="L21" s="81">
        <f t="shared" si="1"/>
        <v>0</v>
      </c>
      <c r="M21" s="79"/>
      <c r="N21" s="12">
        <f t="shared" si="3"/>
        <v>0</v>
      </c>
      <c r="O21" s="79"/>
      <c r="P21" s="12">
        <f t="shared" si="4"/>
        <v>0</v>
      </c>
      <c r="Q21" s="79"/>
      <c r="R21" s="12">
        <f t="shared" si="5"/>
        <v>0</v>
      </c>
      <c r="S21" s="80"/>
      <c r="T21" s="13">
        <f t="shared" si="6"/>
        <v>0</v>
      </c>
      <c r="U21" s="82">
        <f t="shared" si="2"/>
        <v>0</v>
      </c>
    </row>
    <row r="22" spans="1:21" ht="20.25" customHeight="1">
      <c r="A22" s="732"/>
      <c r="B22" s="11"/>
      <c r="C22" s="83"/>
      <c r="D22" s="60"/>
      <c r="E22" s="60"/>
      <c r="F22" s="84"/>
      <c r="G22" s="84"/>
      <c r="H22" s="84"/>
      <c r="I22" s="84"/>
      <c r="J22" s="84"/>
      <c r="K22" s="85">
        <f>SUM(K12:K21)</f>
        <v>0</v>
      </c>
      <c r="L22" s="86">
        <f>SUM(L12:L21)</f>
        <v>0</v>
      </c>
      <c r="M22" s="85">
        <f aca="true" t="shared" si="7" ref="M22:T22">SUM(M12:M21)</f>
        <v>0</v>
      </c>
      <c r="N22" s="86">
        <f t="shared" si="7"/>
        <v>0</v>
      </c>
      <c r="O22" s="85">
        <f t="shared" si="7"/>
        <v>0</v>
      </c>
      <c r="P22" s="86">
        <f t="shared" si="7"/>
        <v>0</v>
      </c>
      <c r="Q22" s="85">
        <f t="shared" si="7"/>
        <v>0</v>
      </c>
      <c r="R22" s="86">
        <f t="shared" si="7"/>
        <v>0</v>
      </c>
      <c r="S22" s="85">
        <f t="shared" si="7"/>
        <v>0</v>
      </c>
      <c r="T22" s="86">
        <f t="shared" si="7"/>
        <v>0</v>
      </c>
      <c r="U22" s="87">
        <f>SUM(L22+N22+P22+R22+T22)</f>
        <v>0</v>
      </c>
    </row>
    <row r="23" spans="1:21" ht="7.5" customHeight="1" thickBot="1">
      <c r="A23" s="732"/>
      <c r="B23" s="11"/>
      <c r="C23" s="88"/>
      <c r="D23" s="89"/>
      <c r="E23" s="89"/>
      <c r="F23" s="90"/>
      <c r="G23" s="90"/>
      <c r="H23" s="90"/>
      <c r="I23" s="90"/>
      <c r="J23" s="91"/>
      <c r="K23" s="92"/>
      <c r="L23" s="91"/>
      <c r="M23" s="92"/>
      <c r="N23" s="91"/>
      <c r="O23" s="92"/>
      <c r="P23" s="91"/>
      <c r="Q23" s="92"/>
      <c r="R23" s="91"/>
      <c r="S23" s="92"/>
      <c r="T23" s="91"/>
      <c r="U23" s="93"/>
    </row>
    <row r="24" spans="1:21" ht="20.25" customHeight="1" thickBot="1">
      <c r="A24" s="732"/>
      <c r="B24" s="11"/>
      <c r="C24" s="58" t="s">
        <v>61</v>
      </c>
      <c r="D24" s="14"/>
      <c r="E24" s="14"/>
      <c r="F24" s="94"/>
      <c r="G24" s="94"/>
      <c r="H24" s="94"/>
      <c r="I24" s="94"/>
      <c r="J24" s="95"/>
      <c r="K24" s="96">
        <f>K10+K22</f>
        <v>0</v>
      </c>
      <c r="L24" s="97"/>
      <c r="M24" s="96">
        <f>M10+M22</f>
        <v>0</v>
      </c>
      <c r="N24" s="97"/>
      <c r="O24" s="96">
        <f>O10+O22</f>
        <v>0</v>
      </c>
      <c r="P24" s="97"/>
      <c r="Q24" s="96">
        <f>Q10+Q22</f>
        <v>0</v>
      </c>
      <c r="R24" s="97"/>
      <c r="S24" s="96">
        <f>S10+S22</f>
        <v>0</v>
      </c>
      <c r="T24" s="98"/>
      <c r="U24" s="99">
        <f>U10+U22</f>
        <v>0</v>
      </c>
    </row>
    <row r="25" spans="1:2" ht="13.5" thickBot="1">
      <c r="A25" s="732"/>
      <c r="B25" s="11"/>
    </row>
    <row r="26" spans="1:21" ht="28.5" customHeight="1" thickBot="1">
      <c r="A26" s="732"/>
      <c r="B26" s="11"/>
      <c r="C26" s="728" t="s">
        <v>62</v>
      </c>
      <c r="D26" s="729"/>
      <c r="E26" s="729"/>
      <c r="F26" s="729"/>
      <c r="G26" s="730"/>
      <c r="H26" s="1"/>
      <c r="I26" s="2"/>
      <c r="J26" s="2"/>
      <c r="K26" s="2"/>
      <c r="L26" s="3"/>
      <c r="M26" s="3"/>
      <c r="N26" s="3"/>
      <c r="O26" s="3"/>
      <c r="P26" s="3"/>
      <c r="Q26" s="3"/>
      <c r="R26" s="3"/>
      <c r="S26" s="3"/>
      <c r="T26" s="3"/>
      <c r="U26" s="4"/>
    </row>
    <row r="27" spans="1:21" ht="12.75">
      <c r="A27" s="732"/>
      <c r="B27" s="11"/>
      <c r="C27" s="5"/>
      <c r="D27" s="6"/>
      <c r="E27" s="6"/>
      <c r="F27" s="7"/>
      <c r="G27" s="7"/>
      <c r="H27" s="7"/>
      <c r="I27" s="7"/>
      <c r="J27" s="7"/>
      <c r="K27" s="100"/>
      <c r="L27" s="8"/>
      <c r="M27" s="101"/>
      <c r="N27" s="8"/>
      <c r="O27" s="101"/>
      <c r="P27" s="8"/>
      <c r="Q27" s="101"/>
      <c r="R27" s="8"/>
      <c r="S27" s="101"/>
      <c r="T27" s="8"/>
      <c r="U27" s="9" t="s">
        <v>12</v>
      </c>
    </row>
    <row r="28" spans="1:21" ht="48" customHeight="1">
      <c r="A28" s="732"/>
      <c r="B28" s="11"/>
      <c r="C28" s="333"/>
      <c r="D28" s="231"/>
      <c r="E28" s="231"/>
      <c r="F28" s="334"/>
      <c r="G28" s="340" t="s">
        <v>63</v>
      </c>
      <c r="H28" s="334"/>
      <c r="I28" s="334"/>
      <c r="J28" s="334"/>
      <c r="K28" s="334"/>
      <c r="L28" s="335"/>
      <c r="M28" s="335"/>
      <c r="N28" s="335"/>
      <c r="O28" s="335"/>
      <c r="P28" s="335"/>
      <c r="Q28" s="335"/>
      <c r="R28" s="335"/>
      <c r="S28" s="335"/>
      <c r="T28" s="335"/>
      <c r="U28" s="249" t="s">
        <v>13</v>
      </c>
    </row>
    <row r="29" spans="1:21" ht="35.25" customHeight="1">
      <c r="A29" s="732"/>
      <c r="B29" s="11"/>
      <c r="C29" s="333"/>
      <c r="D29" s="231"/>
      <c r="E29" s="244"/>
      <c r="F29" s="245" t="s">
        <v>15</v>
      </c>
      <c r="G29" s="341" t="s">
        <v>52</v>
      </c>
      <c r="H29" s="245" t="s">
        <v>16</v>
      </c>
      <c r="I29" s="246" t="s">
        <v>17</v>
      </c>
      <c r="J29" s="342" t="s">
        <v>64</v>
      </c>
      <c r="K29" s="247" t="s">
        <v>18</v>
      </c>
      <c r="L29" s="247" t="s">
        <v>151</v>
      </c>
      <c r="M29" s="247" t="s">
        <v>19</v>
      </c>
      <c r="N29" s="247" t="s">
        <v>156</v>
      </c>
      <c r="O29" s="247" t="s">
        <v>20</v>
      </c>
      <c r="P29" s="247" t="s">
        <v>153</v>
      </c>
      <c r="Q29" s="247" t="s">
        <v>21</v>
      </c>
      <c r="R29" s="247" t="s">
        <v>157</v>
      </c>
      <c r="S29" s="247" t="s">
        <v>22</v>
      </c>
      <c r="T29" s="247" t="s">
        <v>158</v>
      </c>
      <c r="U29" s="248" t="s">
        <v>23</v>
      </c>
    </row>
    <row r="30" spans="1:21" ht="21" customHeight="1" thickBot="1">
      <c r="A30" s="733"/>
      <c r="B30" s="11"/>
      <c r="C30" s="343" t="s">
        <v>24</v>
      </c>
      <c r="D30" s="231" t="s">
        <v>25</v>
      </c>
      <c r="E30" s="233" t="s">
        <v>26</v>
      </c>
      <c r="F30" s="344"/>
      <c r="G30" s="345" t="s">
        <v>56</v>
      </c>
      <c r="H30" s="346">
        <v>0.062</v>
      </c>
      <c r="I30" s="347"/>
      <c r="J30" s="348"/>
      <c r="K30" s="349"/>
      <c r="L30" s="152"/>
      <c r="M30" s="349"/>
      <c r="N30" s="152"/>
      <c r="O30" s="349"/>
      <c r="P30" s="152"/>
      <c r="Q30" s="349"/>
      <c r="R30" s="152"/>
      <c r="S30" s="349"/>
      <c r="T30" s="153"/>
      <c r="U30" s="350"/>
    </row>
    <row r="31" spans="3:21" ht="20.25" customHeight="1">
      <c r="C31" s="77" t="s">
        <v>133</v>
      </c>
      <c r="D31" s="102" t="s">
        <v>46</v>
      </c>
      <c r="E31" s="149" t="s">
        <v>27</v>
      </c>
      <c r="F31" s="78"/>
      <c r="G31" s="78"/>
      <c r="H31" s="15">
        <f>F31*H$30</f>
        <v>0</v>
      </c>
      <c r="I31" s="70">
        <f>F31-H31</f>
        <v>0</v>
      </c>
      <c r="J31" s="71">
        <v>12</v>
      </c>
      <c r="K31" s="150"/>
      <c r="L31" s="152">
        <f>I31/J31*K31</f>
        <v>0</v>
      </c>
      <c r="M31" s="151"/>
      <c r="N31" s="152">
        <f>I31/J31*M31</f>
        <v>0</v>
      </c>
      <c r="O31" s="151"/>
      <c r="P31" s="152">
        <f>I31/J31*O31</f>
        <v>0</v>
      </c>
      <c r="Q31" s="151"/>
      <c r="R31" s="152">
        <f>I31/J31*Q31</f>
        <v>0</v>
      </c>
      <c r="S31" s="151"/>
      <c r="T31" s="153">
        <f>I31/J31*S31</f>
        <v>0</v>
      </c>
      <c r="U31" s="73">
        <f>SUM(L31+N31+P31+R31+T31)</f>
        <v>0</v>
      </c>
    </row>
    <row r="32" spans="3:21" ht="8.25" customHeight="1">
      <c r="C32" s="52"/>
      <c r="D32" s="53"/>
      <c r="E32" s="532"/>
      <c r="F32" s="74"/>
      <c r="G32" s="74"/>
      <c r="H32" s="533"/>
      <c r="I32" s="74"/>
      <c r="J32" s="74"/>
      <c r="K32" s="534"/>
      <c r="L32" s="535"/>
      <c r="M32" s="535"/>
      <c r="N32" s="535"/>
      <c r="O32" s="535"/>
      <c r="P32" s="535"/>
      <c r="Q32" s="535"/>
      <c r="R32" s="535"/>
      <c r="S32" s="535"/>
      <c r="T32" s="536"/>
      <c r="U32" s="76"/>
    </row>
    <row r="33" spans="3:21" ht="12.75">
      <c r="C33" s="77" t="s">
        <v>90</v>
      </c>
      <c r="D33" s="51" t="s">
        <v>46</v>
      </c>
      <c r="E33" s="68" t="s">
        <v>27</v>
      </c>
      <c r="F33" s="78"/>
      <c r="G33" s="78"/>
      <c r="H33" s="15">
        <f>F33*H30</f>
        <v>0</v>
      </c>
      <c r="I33" s="70">
        <f>F33-H33</f>
        <v>0</v>
      </c>
      <c r="J33" s="71">
        <v>12</v>
      </c>
      <c r="K33" s="71"/>
      <c r="L33" s="12">
        <f>I33/J33*K33</f>
        <v>0</v>
      </c>
      <c r="M33" s="106"/>
      <c r="N33" s="12">
        <f>I33/J33*M33</f>
        <v>0</v>
      </c>
      <c r="O33" s="106"/>
      <c r="P33" s="12">
        <f>I33/J33*O33</f>
        <v>0</v>
      </c>
      <c r="Q33" s="106"/>
      <c r="R33" s="12">
        <f>I33/J33*Q33</f>
        <v>0</v>
      </c>
      <c r="S33" s="106"/>
      <c r="T33" s="13">
        <f>I33/J33*S33</f>
        <v>0</v>
      </c>
      <c r="U33" s="73">
        <f>SUM(L33+N33+P33+R33+T33)</f>
        <v>0</v>
      </c>
    </row>
    <row r="34" spans="3:21" ht="12.75">
      <c r="C34" s="77" t="s">
        <v>90</v>
      </c>
      <c r="D34" s="51" t="s">
        <v>46</v>
      </c>
      <c r="E34" s="68" t="s">
        <v>27</v>
      </c>
      <c r="F34" s="78"/>
      <c r="G34" s="78"/>
      <c r="H34" s="15">
        <f>F34*H30</f>
        <v>0</v>
      </c>
      <c r="I34" s="70">
        <f>F34-H34</f>
        <v>0</v>
      </c>
      <c r="J34" s="71">
        <v>12</v>
      </c>
      <c r="K34" s="71"/>
      <c r="L34" s="12">
        <f>I34/J34*K34</f>
        <v>0</v>
      </c>
      <c r="M34" s="106"/>
      <c r="N34" s="12">
        <f aca="true" t="shared" si="8" ref="N34:N42">I34/J34*M34</f>
        <v>0</v>
      </c>
      <c r="O34" s="106"/>
      <c r="P34" s="12">
        <f>I34/J34*O34</f>
        <v>0</v>
      </c>
      <c r="Q34" s="106"/>
      <c r="R34" s="12">
        <f>I34/J34*Q34</f>
        <v>0</v>
      </c>
      <c r="S34" s="106"/>
      <c r="T34" s="13">
        <f>I34/J34*S34</f>
        <v>0</v>
      </c>
      <c r="U34" s="73">
        <f>SUM(L34+N34+P34+R34+T34)</f>
        <v>0</v>
      </c>
    </row>
    <row r="35" spans="3:21" ht="12.75">
      <c r="C35" s="77" t="s">
        <v>75</v>
      </c>
      <c r="D35" s="51" t="s">
        <v>46</v>
      </c>
      <c r="E35" s="68" t="s">
        <v>27</v>
      </c>
      <c r="F35" s="155"/>
      <c r="G35" s="78"/>
      <c r="H35" s="104"/>
      <c r="I35" s="70">
        <f aca="true" t="shared" si="9" ref="I35:I42">F35-H35</f>
        <v>0</v>
      </c>
      <c r="J35" s="71">
        <v>12</v>
      </c>
      <c r="K35" s="71"/>
      <c r="L35" s="12">
        <f aca="true" t="shared" si="10" ref="L35:L42">I35/J35*K35</f>
        <v>0</v>
      </c>
      <c r="M35" s="106"/>
      <c r="N35" s="12">
        <f t="shared" si="8"/>
        <v>0</v>
      </c>
      <c r="O35" s="106"/>
      <c r="P35" s="12">
        <f aca="true" t="shared" si="11" ref="P35:P42">I35/J35*O35</f>
        <v>0</v>
      </c>
      <c r="Q35" s="106"/>
      <c r="R35" s="12">
        <f aca="true" t="shared" si="12" ref="R35:R42">I35/J35*Q35</f>
        <v>0</v>
      </c>
      <c r="S35" s="106"/>
      <c r="T35" s="13">
        <f aca="true" t="shared" si="13" ref="T35:T42">I35/J35*S35</f>
        <v>0</v>
      </c>
      <c r="U35" s="73">
        <f aca="true" t="shared" si="14" ref="U35:U42">SUM(L35+N35+P35+R35+T35)</f>
        <v>0</v>
      </c>
    </row>
    <row r="36" spans="3:21" ht="12.75">
      <c r="C36" s="77" t="s">
        <v>75</v>
      </c>
      <c r="D36" s="51" t="s">
        <v>46</v>
      </c>
      <c r="E36" s="68" t="s">
        <v>27</v>
      </c>
      <c r="F36" s="78"/>
      <c r="G36" s="78"/>
      <c r="H36" s="104"/>
      <c r="I36" s="70">
        <f t="shared" si="9"/>
        <v>0</v>
      </c>
      <c r="J36" s="71">
        <v>12</v>
      </c>
      <c r="K36" s="71"/>
      <c r="L36" s="12">
        <f t="shared" si="10"/>
        <v>0</v>
      </c>
      <c r="M36" s="106"/>
      <c r="N36" s="12">
        <f t="shared" si="8"/>
        <v>0</v>
      </c>
      <c r="O36" s="106"/>
      <c r="P36" s="12">
        <f t="shared" si="11"/>
        <v>0</v>
      </c>
      <c r="Q36" s="106"/>
      <c r="R36" s="12">
        <f t="shared" si="12"/>
        <v>0</v>
      </c>
      <c r="S36" s="106"/>
      <c r="T36" s="13">
        <f t="shared" si="13"/>
        <v>0</v>
      </c>
      <c r="U36" s="73">
        <f t="shared" si="14"/>
        <v>0</v>
      </c>
    </row>
    <row r="37" spans="3:21" ht="12.75">
      <c r="C37" s="77" t="s">
        <v>75</v>
      </c>
      <c r="D37" s="51" t="s">
        <v>46</v>
      </c>
      <c r="E37" s="68" t="s">
        <v>27</v>
      </c>
      <c r="F37" s="78"/>
      <c r="G37" s="78"/>
      <c r="H37" s="104"/>
      <c r="I37" s="70">
        <f t="shared" si="9"/>
        <v>0</v>
      </c>
      <c r="J37" s="71">
        <v>12</v>
      </c>
      <c r="K37" s="71"/>
      <c r="L37" s="12">
        <f t="shared" si="10"/>
        <v>0</v>
      </c>
      <c r="M37" s="106"/>
      <c r="N37" s="12">
        <f t="shared" si="8"/>
        <v>0</v>
      </c>
      <c r="O37" s="106"/>
      <c r="P37" s="12">
        <f t="shared" si="11"/>
        <v>0</v>
      </c>
      <c r="Q37" s="106"/>
      <c r="R37" s="12">
        <f t="shared" si="12"/>
        <v>0</v>
      </c>
      <c r="S37" s="106"/>
      <c r="T37" s="13">
        <f t="shared" si="13"/>
        <v>0</v>
      </c>
      <c r="U37" s="73">
        <f t="shared" si="14"/>
        <v>0</v>
      </c>
    </row>
    <row r="38" spans="3:21" ht="12.75">
      <c r="C38" s="77" t="s">
        <v>75</v>
      </c>
      <c r="D38" s="51" t="s">
        <v>46</v>
      </c>
      <c r="E38" s="68" t="s">
        <v>27</v>
      </c>
      <c r="F38" s="78"/>
      <c r="G38" s="78"/>
      <c r="H38" s="104"/>
      <c r="I38" s="70">
        <f t="shared" si="9"/>
        <v>0</v>
      </c>
      <c r="J38" s="71">
        <v>12</v>
      </c>
      <c r="K38" s="71"/>
      <c r="L38" s="12">
        <f t="shared" si="10"/>
        <v>0</v>
      </c>
      <c r="M38" s="106"/>
      <c r="N38" s="12">
        <f t="shared" si="8"/>
        <v>0</v>
      </c>
      <c r="O38" s="106"/>
      <c r="P38" s="12">
        <f t="shared" si="11"/>
        <v>0</v>
      </c>
      <c r="Q38" s="106"/>
      <c r="R38" s="12">
        <f t="shared" si="12"/>
        <v>0</v>
      </c>
      <c r="S38" s="106"/>
      <c r="T38" s="13">
        <f t="shared" si="13"/>
        <v>0</v>
      </c>
      <c r="U38" s="73">
        <f t="shared" si="14"/>
        <v>0</v>
      </c>
    </row>
    <row r="39" spans="3:21" ht="12.75">
      <c r="C39" s="77" t="s">
        <v>75</v>
      </c>
      <c r="D39" s="51" t="s">
        <v>46</v>
      </c>
      <c r="E39" s="68" t="s">
        <v>27</v>
      </c>
      <c r="F39" s="78"/>
      <c r="G39" s="78"/>
      <c r="H39" s="104"/>
      <c r="I39" s="70">
        <f t="shared" si="9"/>
        <v>0</v>
      </c>
      <c r="J39" s="71">
        <v>12</v>
      </c>
      <c r="K39" s="71"/>
      <c r="L39" s="12">
        <f t="shared" si="10"/>
        <v>0</v>
      </c>
      <c r="M39" s="106"/>
      <c r="N39" s="12">
        <f t="shared" si="8"/>
        <v>0</v>
      </c>
      <c r="O39" s="106"/>
      <c r="P39" s="12">
        <f t="shared" si="11"/>
        <v>0</v>
      </c>
      <c r="Q39" s="106"/>
      <c r="R39" s="12">
        <f t="shared" si="12"/>
        <v>0</v>
      </c>
      <c r="S39" s="106"/>
      <c r="T39" s="13">
        <f t="shared" si="13"/>
        <v>0</v>
      </c>
      <c r="U39" s="73">
        <f t="shared" si="14"/>
        <v>0</v>
      </c>
    </row>
    <row r="40" spans="3:21" ht="12.75">
      <c r="C40" s="77" t="s">
        <v>75</v>
      </c>
      <c r="D40" s="51" t="s">
        <v>46</v>
      </c>
      <c r="E40" s="68" t="s">
        <v>27</v>
      </c>
      <c r="F40" s="78"/>
      <c r="G40" s="78"/>
      <c r="H40" s="104"/>
      <c r="I40" s="70">
        <f t="shared" si="9"/>
        <v>0</v>
      </c>
      <c r="J40" s="71">
        <v>12</v>
      </c>
      <c r="K40" s="71"/>
      <c r="L40" s="12">
        <f t="shared" si="10"/>
        <v>0</v>
      </c>
      <c r="M40" s="106"/>
      <c r="N40" s="12">
        <f t="shared" si="8"/>
        <v>0</v>
      </c>
      <c r="O40" s="106"/>
      <c r="P40" s="12">
        <f t="shared" si="11"/>
        <v>0</v>
      </c>
      <c r="Q40" s="106"/>
      <c r="R40" s="12">
        <f t="shared" si="12"/>
        <v>0</v>
      </c>
      <c r="S40" s="106"/>
      <c r="T40" s="13">
        <f t="shared" si="13"/>
        <v>0</v>
      </c>
      <c r="U40" s="73">
        <f t="shared" si="14"/>
        <v>0</v>
      </c>
    </row>
    <row r="41" spans="3:21" ht="12.75">
      <c r="C41" s="77" t="s">
        <v>75</v>
      </c>
      <c r="D41" s="51" t="s">
        <v>46</v>
      </c>
      <c r="E41" s="68" t="s">
        <v>27</v>
      </c>
      <c r="F41" s="78"/>
      <c r="G41" s="78"/>
      <c r="H41" s="104"/>
      <c r="I41" s="70">
        <f t="shared" si="9"/>
        <v>0</v>
      </c>
      <c r="J41" s="71">
        <v>12</v>
      </c>
      <c r="K41" s="71"/>
      <c r="L41" s="12">
        <f t="shared" si="10"/>
        <v>0</v>
      </c>
      <c r="M41" s="106"/>
      <c r="N41" s="12">
        <f t="shared" si="8"/>
        <v>0</v>
      </c>
      <c r="O41" s="106"/>
      <c r="P41" s="12">
        <f t="shared" si="11"/>
        <v>0</v>
      </c>
      <c r="Q41" s="106"/>
      <c r="R41" s="12">
        <f t="shared" si="12"/>
        <v>0</v>
      </c>
      <c r="S41" s="106"/>
      <c r="T41" s="13">
        <f t="shared" si="13"/>
        <v>0</v>
      </c>
      <c r="U41" s="73">
        <f t="shared" si="14"/>
        <v>0</v>
      </c>
    </row>
    <row r="42" spans="3:21" ht="12.75">
      <c r="C42" s="77" t="s">
        <v>75</v>
      </c>
      <c r="D42" s="51" t="s">
        <v>46</v>
      </c>
      <c r="E42" s="68" t="s">
        <v>27</v>
      </c>
      <c r="F42" s="78"/>
      <c r="G42" s="78"/>
      <c r="H42" s="104"/>
      <c r="I42" s="70">
        <f t="shared" si="9"/>
        <v>0</v>
      </c>
      <c r="J42" s="71">
        <v>12</v>
      </c>
      <c r="K42" s="71"/>
      <c r="L42" s="12">
        <f t="shared" si="10"/>
        <v>0</v>
      </c>
      <c r="M42" s="106"/>
      <c r="N42" s="12">
        <f t="shared" si="8"/>
        <v>0</v>
      </c>
      <c r="O42" s="106"/>
      <c r="P42" s="12">
        <f t="shared" si="11"/>
        <v>0</v>
      </c>
      <c r="Q42" s="106"/>
      <c r="R42" s="12">
        <f t="shared" si="12"/>
        <v>0</v>
      </c>
      <c r="S42" s="106"/>
      <c r="T42" s="13">
        <f t="shared" si="13"/>
        <v>0</v>
      </c>
      <c r="U42" s="73">
        <f t="shared" si="14"/>
        <v>0</v>
      </c>
    </row>
    <row r="43" spans="3:21" ht="20.25" customHeight="1">
      <c r="C43" s="107" t="s">
        <v>91</v>
      </c>
      <c r="D43" s="56"/>
      <c r="E43" s="56"/>
      <c r="F43" s="105"/>
      <c r="G43" s="105"/>
      <c r="H43" s="59">
        <f>SUM(H33:H34)</f>
        <v>0</v>
      </c>
      <c r="I43" s="105"/>
      <c r="J43" s="105"/>
      <c r="K43" s="108">
        <f aca="true" t="shared" si="15" ref="K43:U43">SUM(K33:K42)</f>
        <v>0</v>
      </c>
      <c r="L43" s="57">
        <f t="shared" si="15"/>
        <v>0</v>
      </c>
      <c r="M43" s="108">
        <f t="shared" si="15"/>
        <v>0</v>
      </c>
      <c r="N43" s="57">
        <f t="shared" si="15"/>
        <v>0</v>
      </c>
      <c r="O43" s="108">
        <f t="shared" si="15"/>
        <v>0</v>
      </c>
      <c r="P43" s="57">
        <f t="shared" si="15"/>
        <v>0</v>
      </c>
      <c r="Q43" s="108">
        <f t="shared" si="15"/>
        <v>0</v>
      </c>
      <c r="R43" s="57">
        <f t="shared" si="15"/>
        <v>0</v>
      </c>
      <c r="S43" s="108">
        <f t="shared" si="15"/>
        <v>0</v>
      </c>
      <c r="T43" s="57">
        <f t="shared" si="15"/>
        <v>0</v>
      </c>
      <c r="U43" s="57">
        <f t="shared" si="15"/>
        <v>0</v>
      </c>
    </row>
    <row r="44" spans="3:21" ht="12.75">
      <c r="C44" s="77" t="s">
        <v>67</v>
      </c>
      <c r="D44" s="51" t="s">
        <v>46</v>
      </c>
      <c r="E44" s="68" t="s">
        <v>27</v>
      </c>
      <c r="F44" s="78"/>
      <c r="G44" s="78"/>
      <c r="H44" s="104"/>
      <c r="I44" s="70">
        <f>F44-H44</f>
        <v>0</v>
      </c>
      <c r="J44" s="71">
        <v>12</v>
      </c>
      <c r="K44" s="71"/>
      <c r="L44" s="12">
        <f>I44/J44*K44</f>
        <v>0</v>
      </c>
      <c r="M44" s="106"/>
      <c r="N44" s="12">
        <f>I44/J44*M44</f>
        <v>0</v>
      </c>
      <c r="O44" s="106"/>
      <c r="P44" s="12">
        <f>I44/J44*O44</f>
        <v>0</v>
      </c>
      <c r="Q44" s="106"/>
      <c r="R44" s="12">
        <f>I44/J44*Q44</f>
        <v>0</v>
      </c>
      <c r="S44" s="106"/>
      <c r="T44" s="13">
        <f>I44/J44*S44</f>
        <v>0</v>
      </c>
      <c r="U44" s="73">
        <f aca="true" t="shared" si="16" ref="U44:U53">SUM(L44+N44+P44+R44+T44)</f>
        <v>0</v>
      </c>
    </row>
    <row r="45" spans="3:21" ht="12.75">
      <c r="C45" s="77" t="s">
        <v>67</v>
      </c>
      <c r="D45" s="51" t="s">
        <v>46</v>
      </c>
      <c r="E45" s="68" t="s">
        <v>27</v>
      </c>
      <c r="F45" s="78"/>
      <c r="G45" s="78"/>
      <c r="H45" s="104"/>
      <c r="I45" s="70">
        <f aca="true" t="shared" si="17" ref="I45:I53">F45-H45</f>
        <v>0</v>
      </c>
      <c r="J45" s="71">
        <v>12</v>
      </c>
      <c r="K45" s="71"/>
      <c r="L45" s="12">
        <f>I45/J45*K45</f>
        <v>0</v>
      </c>
      <c r="M45" s="106"/>
      <c r="N45" s="12">
        <f>I45/J45*M45</f>
        <v>0</v>
      </c>
      <c r="O45" s="106"/>
      <c r="P45" s="12">
        <f>I45/J45*O45</f>
        <v>0</v>
      </c>
      <c r="Q45" s="106"/>
      <c r="R45" s="12">
        <f>I45/J45*Q45</f>
        <v>0</v>
      </c>
      <c r="S45" s="106"/>
      <c r="T45" s="13">
        <f>I45/J45*S45</f>
        <v>0</v>
      </c>
      <c r="U45" s="73">
        <f t="shared" si="16"/>
        <v>0</v>
      </c>
    </row>
    <row r="46" spans="3:21" ht="12.75">
      <c r="C46" s="77" t="s">
        <v>67</v>
      </c>
      <c r="D46" s="51" t="s">
        <v>46</v>
      </c>
      <c r="E46" s="68" t="s">
        <v>27</v>
      </c>
      <c r="F46" s="78"/>
      <c r="G46" s="78"/>
      <c r="H46" s="104"/>
      <c r="I46" s="70">
        <f t="shared" si="17"/>
        <v>0</v>
      </c>
      <c r="J46" s="71">
        <v>12</v>
      </c>
      <c r="K46" s="71"/>
      <c r="L46" s="12">
        <f>I46/J46*K46</f>
        <v>0</v>
      </c>
      <c r="M46" s="106"/>
      <c r="N46" s="12">
        <f>I46/J46*M46</f>
        <v>0</v>
      </c>
      <c r="O46" s="106"/>
      <c r="P46" s="12">
        <f>I46/J46*O46</f>
        <v>0</v>
      </c>
      <c r="Q46" s="106"/>
      <c r="R46" s="12">
        <f>I46/J46*Q46</f>
        <v>0</v>
      </c>
      <c r="S46" s="106"/>
      <c r="T46" s="13">
        <f>I46/J46*S46</f>
        <v>0</v>
      </c>
      <c r="U46" s="73">
        <f t="shared" si="16"/>
        <v>0</v>
      </c>
    </row>
    <row r="47" spans="3:21" ht="12.75">
      <c r="C47" s="77" t="s">
        <v>67</v>
      </c>
      <c r="D47" s="51" t="s">
        <v>46</v>
      </c>
      <c r="E47" s="68" t="s">
        <v>27</v>
      </c>
      <c r="F47" s="78"/>
      <c r="G47" s="78"/>
      <c r="H47" s="104"/>
      <c r="I47" s="70">
        <f t="shared" si="17"/>
        <v>0</v>
      </c>
      <c r="J47" s="71">
        <v>12</v>
      </c>
      <c r="K47" s="71"/>
      <c r="L47" s="12">
        <f>I47/J47*K47</f>
        <v>0</v>
      </c>
      <c r="M47" s="106"/>
      <c r="N47" s="12">
        <f>I47/J47*M47</f>
        <v>0</v>
      </c>
      <c r="O47" s="106"/>
      <c r="P47" s="12">
        <f>I47/J47*O47</f>
        <v>0</v>
      </c>
      <c r="Q47" s="106"/>
      <c r="R47" s="12">
        <f>I47/J47*Q47</f>
        <v>0</v>
      </c>
      <c r="S47" s="106"/>
      <c r="T47" s="13">
        <f>I47/J47*S47</f>
        <v>0</v>
      </c>
      <c r="U47" s="73">
        <f t="shared" si="16"/>
        <v>0</v>
      </c>
    </row>
    <row r="48" spans="3:21" ht="12.75">
      <c r="C48" s="77" t="s">
        <v>67</v>
      </c>
      <c r="D48" s="51" t="s">
        <v>46</v>
      </c>
      <c r="E48" s="68" t="s">
        <v>27</v>
      </c>
      <c r="F48" s="78"/>
      <c r="G48" s="78"/>
      <c r="H48" s="104"/>
      <c r="I48" s="70">
        <f t="shared" si="17"/>
        <v>0</v>
      </c>
      <c r="J48" s="71">
        <v>12</v>
      </c>
      <c r="K48" s="71"/>
      <c r="L48" s="12">
        <f>I48/J48*K48</f>
        <v>0</v>
      </c>
      <c r="M48" s="106"/>
      <c r="N48" s="12">
        <f>I48/J48*M48</f>
        <v>0</v>
      </c>
      <c r="O48" s="106"/>
      <c r="P48" s="12">
        <f>I48/J48*O48</f>
        <v>0</v>
      </c>
      <c r="Q48" s="106"/>
      <c r="R48" s="12">
        <f>I48/J48*Q48</f>
        <v>0</v>
      </c>
      <c r="S48" s="106"/>
      <c r="T48" s="13">
        <f>I48/J48*S48</f>
        <v>0</v>
      </c>
      <c r="U48" s="73">
        <f t="shared" si="16"/>
        <v>0</v>
      </c>
    </row>
    <row r="49" spans="3:21" ht="20.25" customHeight="1">
      <c r="C49" s="107" t="s">
        <v>68</v>
      </c>
      <c r="D49" s="56"/>
      <c r="E49" s="56"/>
      <c r="F49" s="105"/>
      <c r="G49" s="105"/>
      <c r="H49" s="59"/>
      <c r="I49" s="105"/>
      <c r="J49" s="105"/>
      <c r="K49" s="108">
        <f>SUM(K44:K48)</f>
        <v>0</v>
      </c>
      <c r="L49" s="57">
        <f>SUM(L44:L48)</f>
        <v>0</v>
      </c>
      <c r="M49" s="108">
        <f aca="true" t="shared" si="18" ref="M49:U49">SUM(M44:M48)</f>
        <v>0</v>
      </c>
      <c r="N49" s="57">
        <f t="shared" si="18"/>
        <v>0</v>
      </c>
      <c r="O49" s="108">
        <f t="shared" si="18"/>
        <v>0</v>
      </c>
      <c r="P49" s="57">
        <f t="shared" si="18"/>
        <v>0</v>
      </c>
      <c r="Q49" s="108">
        <f t="shared" si="18"/>
        <v>0</v>
      </c>
      <c r="R49" s="57">
        <f t="shared" si="18"/>
        <v>0</v>
      </c>
      <c r="S49" s="108">
        <f t="shared" si="18"/>
        <v>0</v>
      </c>
      <c r="T49" s="57">
        <f t="shared" si="18"/>
        <v>0</v>
      </c>
      <c r="U49" s="57">
        <f t="shared" si="18"/>
        <v>0</v>
      </c>
    </row>
    <row r="50" spans="3:21" ht="12.75">
      <c r="C50" s="77" t="s">
        <v>258</v>
      </c>
      <c r="D50" s="51" t="s">
        <v>46</v>
      </c>
      <c r="E50" s="68" t="s">
        <v>27</v>
      </c>
      <c r="F50" s="78"/>
      <c r="G50" s="78"/>
      <c r="H50" s="15">
        <f>F50*H$30</f>
        <v>0</v>
      </c>
      <c r="I50" s="70">
        <f t="shared" si="17"/>
        <v>0</v>
      </c>
      <c r="J50" s="71">
        <v>12</v>
      </c>
      <c r="K50" s="71"/>
      <c r="L50" s="12">
        <f>I50/J50*K50</f>
        <v>0</v>
      </c>
      <c r="M50" s="71"/>
      <c r="N50" s="12">
        <f>I50/J50*M50</f>
        <v>0</v>
      </c>
      <c r="O50" s="71"/>
      <c r="P50" s="12">
        <f>I50/J50*O50</f>
        <v>0</v>
      </c>
      <c r="Q50" s="71"/>
      <c r="R50" s="12">
        <f>I50/J50*Q50</f>
        <v>0</v>
      </c>
      <c r="S50" s="71"/>
      <c r="T50" s="13">
        <f>I50/J50*S50</f>
        <v>0</v>
      </c>
      <c r="U50" s="73">
        <f t="shared" si="16"/>
        <v>0</v>
      </c>
    </row>
    <row r="51" spans="3:21" ht="12.75">
      <c r="C51" s="77" t="s">
        <v>69</v>
      </c>
      <c r="D51" s="51" t="s">
        <v>46</v>
      </c>
      <c r="E51" s="68" t="s">
        <v>27</v>
      </c>
      <c r="F51" s="78"/>
      <c r="G51" s="78"/>
      <c r="H51" s="15">
        <f>F51*H$30</f>
        <v>0</v>
      </c>
      <c r="I51" s="70">
        <f>F51-H51</f>
        <v>0</v>
      </c>
      <c r="J51" s="71">
        <v>12</v>
      </c>
      <c r="K51" s="71"/>
      <c r="L51" s="12">
        <f>I51/J51*K51</f>
        <v>0</v>
      </c>
      <c r="M51" s="71"/>
      <c r="N51" s="12">
        <f>I51/J51*M51</f>
        <v>0</v>
      </c>
      <c r="O51" s="71"/>
      <c r="P51" s="12">
        <f>I51/J51*O51</f>
        <v>0</v>
      </c>
      <c r="Q51" s="71"/>
      <c r="R51" s="12">
        <f>I51/J51*Q51</f>
        <v>0</v>
      </c>
      <c r="S51" s="71"/>
      <c r="T51" s="13">
        <f>I51/J51*S51</f>
        <v>0</v>
      </c>
      <c r="U51" s="73">
        <f>SUM(L51+N51+P51+R51+T51)</f>
        <v>0</v>
      </c>
    </row>
    <row r="52" spans="3:21" ht="12.75">
      <c r="C52" s="77" t="s">
        <v>69</v>
      </c>
      <c r="D52" s="51" t="s">
        <v>46</v>
      </c>
      <c r="E52" s="68" t="s">
        <v>27</v>
      </c>
      <c r="F52" s="78"/>
      <c r="G52" s="78"/>
      <c r="H52" s="15">
        <f>F52*H$30</f>
        <v>0</v>
      </c>
      <c r="I52" s="70">
        <f t="shared" si="17"/>
        <v>0</v>
      </c>
      <c r="J52" s="71">
        <v>12</v>
      </c>
      <c r="K52" s="71"/>
      <c r="L52" s="12">
        <f>I52/J52*K52</f>
        <v>0</v>
      </c>
      <c r="M52" s="71"/>
      <c r="N52" s="12">
        <f>I52/J52*M52</f>
        <v>0</v>
      </c>
      <c r="O52" s="71"/>
      <c r="P52" s="12">
        <f>I52/J52*O52</f>
        <v>0</v>
      </c>
      <c r="Q52" s="71"/>
      <c r="R52" s="12">
        <f>I52/J52*Q52</f>
        <v>0</v>
      </c>
      <c r="S52" s="71"/>
      <c r="T52" s="13">
        <f>I52/J52*S52</f>
        <v>0</v>
      </c>
      <c r="U52" s="73">
        <f t="shared" si="16"/>
        <v>0</v>
      </c>
    </row>
    <row r="53" spans="3:21" ht="12.75">
      <c r="C53" s="77" t="s">
        <v>69</v>
      </c>
      <c r="D53" s="51" t="s">
        <v>46</v>
      </c>
      <c r="E53" s="68" t="s">
        <v>27</v>
      </c>
      <c r="F53" s="78"/>
      <c r="G53" s="78"/>
      <c r="H53" s="15">
        <f>F53*H$30</f>
        <v>0</v>
      </c>
      <c r="I53" s="70">
        <f t="shared" si="17"/>
        <v>0</v>
      </c>
      <c r="J53" s="71">
        <v>12</v>
      </c>
      <c r="K53" s="71"/>
      <c r="L53" s="12">
        <f>I53/J53*K53</f>
        <v>0</v>
      </c>
      <c r="M53" s="71"/>
      <c r="N53" s="12">
        <f>I53/J53*M53</f>
        <v>0</v>
      </c>
      <c r="O53" s="71"/>
      <c r="P53" s="12">
        <f>I53/J53*O53</f>
        <v>0</v>
      </c>
      <c r="Q53" s="71"/>
      <c r="R53" s="12">
        <f>I53/J53*Q53</f>
        <v>0</v>
      </c>
      <c r="S53" s="71"/>
      <c r="T53" s="13">
        <f>I53/J53*S53</f>
        <v>0</v>
      </c>
      <c r="U53" s="73">
        <f t="shared" si="16"/>
        <v>0</v>
      </c>
    </row>
    <row r="54" spans="3:21" ht="22.5" customHeight="1">
      <c r="C54" s="107" t="s">
        <v>70</v>
      </c>
      <c r="D54" s="56"/>
      <c r="E54" s="56"/>
      <c r="F54" s="105"/>
      <c r="G54" s="105"/>
      <c r="H54" s="59">
        <f>SUM(H50:H53)</f>
        <v>0</v>
      </c>
      <c r="I54" s="105"/>
      <c r="J54" s="105"/>
      <c r="K54" s="108">
        <f>SUM(K50:K53)</f>
        <v>0</v>
      </c>
      <c r="L54" s="57">
        <f>SUM(L50:L53)</f>
        <v>0</v>
      </c>
      <c r="M54" s="108">
        <f aca="true" t="shared" si="19" ref="M54:U54">SUM(M50:M53)</f>
        <v>0</v>
      </c>
      <c r="N54" s="57">
        <f t="shared" si="19"/>
        <v>0</v>
      </c>
      <c r="O54" s="108">
        <f t="shared" si="19"/>
        <v>0</v>
      </c>
      <c r="P54" s="57">
        <f t="shared" si="19"/>
        <v>0</v>
      </c>
      <c r="Q54" s="108">
        <f t="shared" si="19"/>
        <v>0</v>
      </c>
      <c r="R54" s="57">
        <f t="shared" si="19"/>
        <v>0</v>
      </c>
      <c r="S54" s="108">
        <f t="shared" si="19"/>
        <v>0</v>
      </c>
      <c r="T54" s="57">
        <f t="shared" si="19"/>
        <v>0</v>
      </c>
      <c r="U54" s="57">
        <f t="shared" si="19"/>
        <v>0</v>
      </c>
    </row>
    <row r="55" spans="3:21" ht="12.75">
      <c r="C55" s="77" t="s">
        <v>230</v>
      </c>
      <c r="D55" s="51" t="s">
        <v>46</v>
      </c>
      <c r="E55" s="68" t="s">
        <v>27</v>
      </c>
      <c r="F55" s="78"/>
      <c r="G55" s="78"/>
      <c r="H55" s="15">
        <f>F55*H30</f>
        <v>0</v>
      </c>
      <c r="I55" s="70">
        <f>F55-H55</f>
        <v>0</v>
      </c>
      <c r="J55" s="71">
        <v>12</v>
      </c>
      <c r="K55" s="71"/>
      <c r="L55" s="12">
        <f>I55/J55*K55</f>
        <v>0</v>
      </c>
      <c r="M55" s="106"/>
      <c r="N55" s="12">
        <f>I55/J55*M55</f>
        <v>0</v>
      </c>
      <c r="O55" s="106"/>
      <c r="P55" s="12">
        <f>I55/J55*O55</f>
        <v>0</v>
      </c>
      <c r="Q55" s="106"/>
      <c r="R55" s="12">
        <f>I55/J55*Q55</f>
        <v>0</v>
      </c>
      <c r="S55" s="106"/>
      <c r="T55" s="13">
        <f>I55/J55*S55</f>
        <v>0</v>
      </c>
      <c r="U55" s="73">
        <f>SUM(L55+N55+P55+R55+T55)</f>
        <v>0</v>
      </c>
    </row>
    <row r="56" spans="3:21" ht="12.75">
      <c r="C56" s="77" t="s">
        <v>230</v>
      </c>
      <c r="D56" s="51" t="s">
        <v>46</v>
      </c>
      <c r="E56" s="68" t="s">
        <v>27</v>
      </c>
      <c r="F56" s="78"/>
      <c r="G56" s="78"/>
      <c r="H56" s="15">
        <f>F56*H30</f>
        <v>0</v>
      </c>
      <c r="I56" s="70">
        <f>F56-H56</f>
        <v>0</v>
      </c>
      <c r="J56" s="71">
        <v>12</v>
      </c>
      <c r="K56" s="71"/>
      <c r="L56" s="12">
        <f>I56/J56*K56</f>
        <v>0</v>
      </c>
      <c r="M56" s="106"/>
      <c r="N56" s="12">
        <f>I56/J56*M56</f>
        <v>0</v>
      </c>
      <c r="O56" s="106"/>
      <c r="P56" s="12">
        <f>I56/J56*O56</f>
        <v>0</v>
      </c>
      <c r="Q56" s="106"/>
      <c r="R56" s="12">
        <f>I56/J56*Q56</f>
        <v>0</v>
      </c>
      <c r="S56" s="106"/>
      <c r="T56" s="13">
        <f>I56/J56*S56</f>
        <v>0</v>
      </c>
      <c r="U56" s="73">
        <f>SUM(L56+N56+P56+R56+T56)</f>
        <v>0</v>
      </c>
    </row>
    <row r="57" spans="3:21" ht="22.5" customHeight="1">
      <c r="C57" s="107" t="s">
        <v>66</v>
      </c>
      <c r="D57" s="56"/>
      <c r="E57" s="56"/>
      <c r="F57" s="105"/>
      <c r="G57" s="105"/>
      <c r="H57" s="59">
        <f>SUM(H55:H56)</f>
        <v>0</v>
      </c>
      <c r="I57" s="105"/>
      <c r="J57" s="105"/>
      <c r="K57" s="108">
        <f aca="true" t="shared" si="20" ref="K57:U57">SUM(K55:K56)</f>
        <v>0</v>
      </c>
      <c r="L57" s="57">
        <f t="shared" si="20"/>
        <v>0</v>
      </c>
      <c r="M57" s="108">
        <f t="shared" si="20"/>
        <v>0</v>
      </c>
      <c r="N57" s="57">
        <f t="shared" si="20"/>
        <v>0</v>
      </c>
      <c r="O57" s="108">
        <f t="shared" si="20"/>
        <v>0</v>
      </c>
      <c r="P57" s="57">
        <f t="shared" si="20"/>
        <v>0</v>
      </c>
      <c r="Q57" s="108">
        <f t="shared" si="20"/>
        <v>0</v>
      </c>
      <c r="R57" s="57">
        <f t="shared" si="20"/>
        <v>0</v>
      </c>
      <c r="S57" s="108">
        <f t="shared" si="20"/>
        <v>0</v>
      </c>
      <c r="T57" s="57">
        <f t="shared" si="20"/>
        <v>0</v>
      </c>
      <c r="U57" s="57">
        <f t="shared" si="20"/>
        <v>0</v>
      </c>
    </row>
    <row r="58" spans="3:21" ht="7.5" customHeight="1" thickBot="1">
      <c r="C58" s="109"/>
      <c r="D58" s="110"/>
      <c r="E58" s="110"/>
      <c r="F58" s="111"/>
      <c r="G58" s="111"/>
      <c r="H58" s="112"/>
      <c r="I58" s="111"/>
      <c r="J58" s="113"/>
      <c r="K58" s="114"/>
      <c r="L58" s="115"/>
      <c r="M58" s="114"/>
      <c r="N58" s="115"/>
      <c r="O58" s="113"/>
      <c r="P58" s="115"/>
      <c r="Q58" s="113"/>
      <c r="R58" s="115"/>
      <c r="S58" s="113"/>
      <c r="T58" s="116"/>
      <c r="U58" s="117"/>
    </row>
    <row r="59" spans="3:21" ht="23.25" customHeight="1" thickBot="1">
      <c r="C59" s="118" t="s">
        <v>71</v>
      </c>
      <c r="D59" s="14"/>
      <c r="E59" s="14"/>
      <c r="F59" s="94"/>
      <c r="G59" s="94"/>
      <c r="H59" s="94"/>
      <c r="I59" s="94"/>
      <c r="J59" s="95"/>
      <c r="K59" s="119">
        <f>K31+K43+K49+K54+K57</f>
        <v>0</v>
      </c>
      <c r="L59" s="98"/>
      <c r="M59" s="119">
        <f>M31+M43+M49+M54+M57</f>
        <v>0</v>
      </c>
      <c r="N59" s="98"/>
      <c r="O59" s="119">
        <f>O31+O43+O49+O54+O57</f>
        <v>0</v>
      </c>
      <c r="P59" s="98"/>
      <c r="Q59" s="119">
        <f>Q31+Q43+Q49+Q54+Q57</f>
        <v>0</v>
      </c>
      <c r="R59" s="98"/>
      <c r="S59" s="119">
        <f>S31+S43+S49+S54+S57</f>
        <v>0</v>
      </c>
      <c r="T59" s="98"/>
      <c r="U59" s="99">
        <f>U31+U43+U49+U54+U57</f>
        <v>0</v>
      </c>
    </row>
    <row r="60" spans="3:21" ht="12.75" customHeight="1" thickBot="1">
      <c r="C60" s="120"/>
      <c r="D60" s="121"/>
      <c r="E60" s="121"/>
      <c r="F60" s="122"/>
      <c r="G60" s="122"/>
      <c r="H60" s="122"/>
      <c r="I60" s="122"/>
      <c r="J60" s="12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spans="3:21" ht="23.25" customHeight="1" thickBot="1">
      <c r="C61" s="120"/>
      <c r="D61" s="121"/>
      <c r="E61" s="121"/>
      <c r="F61" s="122"/>
      <c r="G61" s="122"/>
      <c r="H61" s="122"/>
      <c r="I61" s="122"/>
      <c r="J61" s="351"/>
      <c r="K61" s="734"/>
      <c r="L61" s="735"/>
      <c r="M61" s="352"/>
      <c r="N61" s="352"/>
      <c r="O61" s="352"/>
      <c r="P61" s="736" t="s">
        <v>72</v>
      </c>
      <c r="Q61" s="737"/>
      <c r="R61" s="737"/>
      <c r="S61" s="737"/>
      <c r="T61" s="738"/>
      <c r="U61" s="543">
        <f>U10+U22+U31+U43+U49+U54+U57</f>
        <v>0</v>
      </c>
    </row>
    <row r="62" spans="3:21" ht="12.75" customHeight="1" thickBot="1">
      <c r="C62" s="120"/>
      <c r="D62" s="121"/>
      <c r="E62" s="121"/>
      <c r="F62" s="122"/>
      <c r="G62" s="122"/>
      <c r="H62" s="122"/>
      <c r="I62" s="122"/>
      <c r="J62" s="351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</row>
    <row r="63" spans="3:21" ht="30.75" customHeight="1" thickBot="1">
      <c r="C63" s="120"/>
      <c r="D63" s="121"/>
      <c r="E63" s="121"/>
      <c r="F63" s="122"/>
      <c r="G63" s="122"/>
      <c r="H63" s="122"/>
      <c r="I63" s="122"/>
      <c r="J63" s="353" t="s">
        <v>73</v>
      </c>
      <c r="K63" s="354">
        <f>K24+K59</f>
        <v>0</v>
      </c>
      <c r="L63" s="355"/>
      <c r="M63" s="354">
        <f>M24+M59</f>
        <v>0</v>
      </c>
      <c r="N63" s="355"/>
      <c r="O63" s="354">
        <f>O24+O59</f>
        <v>0</v>
      </c>
      <c r="P63" s="355"/>
      <c r="Q63" s="354">
        <f>Q24+Q59</f>
        <v>0</v>
      </c>
      <c r="R63" s="355"/>
      <c r="S63" s="354">
        <f>S24+S59</f>
        <v>0</v>
      </c>
      <c r="T63" s="356"/>
      <c r="U63" s="357">
        <f>SUM(K63+M63+O63+Q63+S63)</f>
        <v>0</v>
      </c>
    </row>
    <row r="64" spans="3:21" ht="19.5" customHeight="1" thickBot="1">
      <c r="C64" s="120"/>
      <c r="D64" s="121"/>
      <c r="E64" s="121"/>
      <c r="F64" s="122"/>
      <c r="G64" s="122"/>
      <c r="H64" s="122"/>
      <c r="I64" s="122"/>
      <c r="J64" s="351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</row>
    <row r="65" spans="3:21" ht="22.5" customHeight="1" thickBot="1">
      <c r="C65" s="120"/>
      <c r="D65" s="121"/>
      <c r="E65" s="121"/>
      <c r="F65" s="122"/>
      <c r="G65" s="122"/>
      <c r="H65" s="122"/>
      <c r="I65" s="122"/>
      <c r="J65" s="351"/>
      <c r="K65" s="352"/>
      <c r="L65" s="352"/>
      <c r="M65" s="352"/>
      <c r="N65" s="352"/>
      <c r="O65" s="352"/>
      <c r="P65" s="352"/>
      <c r="Q65" s="352"/>
      <c r="R65" s="739" t="s">
        <v>74</v>
      </c>
      <c r="S65" s="740"/>
      <c r="T65" s="741"/>
      <c r="U65" s="544" t="e">
        <f>U61/U63</f>
        <v>#DIV/0!</v>
      </c>
    </row>
    <row r="66" spans="3:21" ht="12.75" customHeight="1">
      <c r="C66" s="120"/>
      <c r="D66" s="121"/>
      <c r="E66" s="121"/>
      <c r="F66" s="122"/>
      <c r="G66" s="122"/>
      <c r="H66" s="122"/>
      <c r="I66" s="122"/>
      <c r="J66" s="12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3:21" ht="12.75" customHeight="1">
      <c r="C67" s="120"/>
      <c r="D67" s="121"/>
      <c r="E67" s="121"/>
      <c r="F67" s="122"/>
      <c r="G67" s="122"/>
      <c r="H67" s="122"/>
      <c r="I67" s="122"/>
      <c r="J67" s="12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0" ht="42" customHeight="1">
      <c r="A68" s="358"/>
      <c r="B68" s="358"/>
      <c r="C68" s="359" t="s">
        <v>76</v>
      </c>
      <c r="D68" s="341" t="s">
        <v>77</v>
      </c>
      <c r="E68" s="341" t="s">
        <v>78</v>
      </c>
      <c r="F68" s="360" t="s">
        <v>79</v>
      </c>
      <c r="G68" s="361" t="s">
        <v>16</v>
      </c>
      <c r="H68" s="362" t="s">
        <v>80</v>
      </c>
      <c r="I68" s="363" t="s">
        <v>81</v>
      </c>
      <c r="J68" s="364"/>
      <c r="K68" s="365"/>
      <c r="L68" s="358"/>
      <c r="M68" s="358"/>
      <c r="P68" s="63"/>
      <c r="Q68" s="63"/>
      <c r="R68" s="125"/>
      <c r="S68" s="126"/>
      <c r="T68" s="61"/>
    </row>
    <row r="69" spans="1:20" ht="28.5" customHeight="1">
      <c r="A69" s="358"/>
      <c r="B69" s="358"/>
      <c r="C69" s="537" t="s">
        <v>62</v>
      </c>
      <c r="D69" s="366"/>
      <c r="E69" s="334"/>
      <c r="F69" s="367"/>
      <c r="G69" s="368">
        <v>0.062</v>
      </c>
      <c r="H69" s="334"/>
      <c r="I69" s="366"/>
      <c r="J69" s="369" t="s">
        <v>38</v>
      </c>
      <c r="K69" s="369" t="s">
        <v>122</v>
      </c>
      <c r="L69" s="358"/>
      <c r="M69" s="358"/>
      <c r="P69" s="63"/>
      <c r="Q69" s="63"/>
      <c r="R69" s="125"/>
      <c r="S69" s="126"/>
      <c r="T69" s="61"/>
    </row>
    <row r="70" spans="1:20" ht="19.5" customHeight="1">
      <c r="A70" s="358"/>
      <c r="B70" s="358"/>
      <c r="C70" s="154" t="s">
        <v>65</v>
      </c>
      <c r="D70" s="370">
        <f>F31</f>
        <v>0</v>
      </c>
      <c r="E70" s="370">
        <f>G31</f>
        <v>0</v>
      </c>
      <c r="F70" s="484">
        <f>D70/12*E70</f>
        <v>0</v>
      </c>
      <c r="G70" s="371">
        <f>F70*$G$69</f>
        <v>0</v>
      </c>
      <c r="H70" s="372">
        <f>U31</f>
        <v>0</v>
      </c>
      <c r="I70" s="372">
        <f>F70-G70-H70</f>
        <v>0</v>
      </c>
      <c r="J70" s="373">
        <f>SUM(G70:I70)</f>
        <v>0</v>
      </c>
      <c r="K70" s="374">
        <f>F70-J70</f>
        <v>0</v>
      </c>
      <c r="L70" s="375" t="str">
        <f>IF(F70=J70,"OK","ERRORE")</f>
        <v>OK</v>
      </c>
      <c r="M70" s="376"/>
      <c r="P70" s="63"/>
      <c r="Q70" s="63"/>
      <c r="R70" s="125"/>
      <c r="S70" s="126"/>
      <c r="T70" s="61"/>
    </row>
    <row r="71" spans="1:20" ht="19.5" customHeight="1">
      <c r="A71" s="358"/>
      <c r="B71" s="358"/>
      <c r="C71" s="127" t="str">
        <f>C33</f>
        <v>Post doc  RTD di tipo A</v>
      </c>
      <c r="D71" s="372">
        <f aca="true" t="shared" si="21" ref="D71:D80">F33</f>
        <v>0</v>
      </c>
      <c r="E71" s="372">
        <f aca="true" t="shared" si="22" ref="E71:E80">G33</f>
        <v>0</v>
      </c>
      <c r="F71" s="484">
        <f>D71/12*E71</f>
        <v>0</v>
      </c>
      <c r="G71" s="371">
        <f>F71*$G$69</f>
        <v>0</v>
      </c>
      <c r="H71" s="372">
        <f aca="true" t="shared" si="23" ref="H71:H80">U33</f>
        <v>0</v>
      </c>
      <c r="I71" s="372">
        <f>F71-G71-H71</f>
        <v>0</v>
      </c>
      <c r="J71" s="373">
        <f aca="true" t="shared" si="24" ref="J71:J91">SUM(G71:I71)</f>
        <v>0</v>
      </c>
      <c r="K71" s="374">
        <f aca="true" t="shared" si="25" ref="K71:K91">F71-J71</f>
        <v>0</v>
      </c>
      <c r="L71" s="375" t="str">
        <f aca="true" t="shared" si="26" ref="L71:L93">IF(F71=J71,"OK","ERRORE")</f>
        <v>OK</v>
      </c>
      <c r="M71" s="376"/>
      <c r="P71" s="63"/>
      <c r="Q71" s="63"/>
      <c r="R71" s="125"/>
      <c r="S71" s="126"/>
      <c r="T71" s="61"/>
    </row>
    <row r="72" spans="1:20" ht="19.5" customHeight="1">
      <c r="A72" s="358"/>
      <c r="B72" s="358"/>
      <c r="C72" s="127" t="str">
        <f>C34</f>
        <v>Post doc  RTD di tipo A</v>
      </c>
      <c r="D72" s="372">
        <f t="shared" si="21"/>
        <v>0</v>
      </c>
      <c r="E72" s="372">
        <f t="shared" si="22"/>
        <v>0</v>
      </c>
      <c r="F72" s="484">
        <f aca="true" t="shared" si="27" ref="F72:F91">D72/12*E72</f>
        <v>0</v>
      </c>
      <c r="G72" s="371">
        <f>F72*$G$69</f>
        <v>0</v>
      </c>
      <c r="H72" s="372">
        <f t="shared" si="23"/>
        <v>0</v>
      </c>
      <c r="I72" s="372">
        <f aca="true" t="shared" si="28" ref="I72:I91">F72-G72-H72</f>
        <v>0</v>
      </c>
      <c r="J72" s="373">
        <f t="shared" si="24"/>
        <v>0</v>
      </c>
      <c r="K72" s="374">
        <f t="shared" si="25"/>
        <v>0</v>
      </c>
      <c r="L72" s="375" t="str">
        <f t="shared" si="26"/>
        <v>OK</v>
      </c>
      <c r="M72" s="376"/>
      <c r="P72" s="63"/>
      <c r="Q72" s="63"/>
      <c r="R72" s="125"/>
      <c r="S72" s="126"/>
      <c r="T72" s="61"/>
    </row>
    <row r="73" spans="1:20" ht="19.5" customHeight="1">
      <c r="A73" s="358"/>
      <c r="B73" s="358"/>
      <c r="C73" s="127" t="s">
        <v>75</v>
      </c>
      <c r="D73" s="372">
        <f t="shared" si="21"/>
        <v>0</v>
      </c>
      <c r="E73" s="372">
        <f t="shared" si="22"/>
        <v>0</v>
      </c>
      <c r="F73" s="484">
        <f t="shared" si="27"/>
        <v>0</v>
      </c>
      <c r="G73" s="377"/>
      <c r="H73" s="372">
        <f t="shared" si="23"/>
        <v>0</v>
      </c>
      <c r="I73" s="372">
        <f t="shared" si="28"/>
        <v>0</v>
      </c>
      <c r="J73" s="373">
        <f t="shared" si="24"/>
        <v>0</v>
      </c>
      <c r="K73" s="374">
        <f t="shared" si="25"/>
        <v>0</v>
      </c>
      <c r="L73" s="375" t="str">
        <f t="shared" si="26"/>
        <v>OK</v>
      </c>
      <c r="M73" s="376"/>
      <c r="P73" s="63"/>
      <c r="Q73" s="63"/>
      <c r="R73" s="125"/>
      <c r="S73" s="126"/>
      <c r="T73" s="61"/>
    </row>
    <row r="74" spans="1:20" ht="19.5" customHeight="1">
      <c r="A74" s="358"/>
      <c r="B74" s="358"/>
      <c r="C74" s="127" t="s">
        <v>75</v>
      </c>
      <c r="D74" s="372">
        <f t="shared" si="21"/>
        <v>0</v>
      </c>
      <c r="E74" s="372">
        <f t="shared" si="22"/>
        <v>0</v>
      </c>
      <c r="F74" s="484">
        <f t="shared" si="27"/>
        <v>0</v>
      </c>
      <c r="G74" s="377"/>
      <c r="H74" s="372">
        <f t="shared" si="23"/>
        <v>0</v>
      </c>
      <c r="I74" s="372">
        <f t="shared" si="28"/>
        <v>0</v>
      </c>
      <c r="J74" s="373">
        <f t="shared" si="24"/>
        <v>0</v>
      </c>
      <c r="K74" s="374">
        <f t="shared" si="25"/>
        <v>0</v>
      </c>
      <c r="L74" s="375" t="str">
        <f t="shared" si="26"/>
        <v>OK</v>
      </c>
      <c r="M74" s="376"/>
      <c r="P74" s="63"/>
      <c r="Q74" s="63"/>
      <c r="R74" s="125"/>
      <c r="S74" s="126"/>
      <c r="T74" s="61"/>
    </row>
    <row r="75" spans="1:20" ht="19.5" customHeight="1">
      <c r="A75" s="358"/>
      <c r="B75" s="358"/>
      <c r="C75" s="127" t="s">
        <v>75</v>
      </c>
      <c r="D75" s="372">
        <f t="shared" si="21"/>
        <v>0</v>
      </c>
      <c r="E75" s="372">
        <f t="shared" si="22"/>
        <v>0</v>
      </c>
      <c r="F75" s="484">
        <f t="shared" si="27"/>
        <v>0</v>
      </c>
      <c r="G75" s="377"/>
      <c r="H75" s="372">
        <f t="shared" si="23"/>
        <v>0</v>
      </c>
      <c r="I75" s="372">
        <f t="shared" si="28"/>
        <v>0</v>
      </c>
      <c r="J75" s="373">
        <f t="shared" si="24"/>
        <v>0</v>
      </c>
      <c r="K75" s="374">
        <f t="shared" si="25"/>
        <v>0</v>
      </c>
      <c r="L75" s="375" t="str">
        <f t="shared" si="26"/>
        <v>OK</v>
      </c>
      <c r="M75" s="376"/>
      <c r="P75" s="63"/>
      <c r="Q75" s="63"/>
      <c r="R75" s="125"/>
      <c r="S75" s="126"/>
      <c r="T75" s="61"/>
    </row>
    <row r="76" spans="1:20" ht="19.5" customHeight="1">
      <c r="A76" s="358"/>
      <c r="B76" s="358"/>
      <c r="C76" s="127" t="s">
        <v>75</v>
      </c>
      <c r="D76" s="372">
        <f t="shared" si="21"/>
        <v>0</v>
      </c>
      <c r="E76" s="372">
        <f t="shared" si="22"/>
        <v>0</v>
      </c>
      <c r="F76" s="484">
        <f t="shared" si="27"/>
        <v>0</v>
      </c>
      <c r="G76" s="377"/>
      <c r="H76" s="372">
        <f t="shared" si="23"/>
        <v>0</v>
      </c>
      <c r="I76" s="372">
        <f t="shared" si="28"/>
        <v>0</v>
      </c>
      <c r="J76" s="373">
        <f t="shared" si="24"/>
        <v>0</v>
      </c>
      <c r="K76" s="374">
        <f t="shared" si="25"/>
        <v>0</v>
      </c>
      <c r="L76" s="375" t="str">
        <f t="shared" si="26"/>
        <v>OK</v>
      </c>
      <c r="M76" s="376"/>
      <c r="P76" s="63"/>
      <c r="Q76" s="63"/>
      <c r="R76" s="125"/>
      <c r="S76" s="126"/>
      <c r="T76" s="61"/>
    </row>
    <row r="77" spans="1:20" ht="19.5" customHeight="1">
      <c r="A77" s="358"/>
      <c r="B77" s="358"/>
      <c r="C77" s="127" t="s">
        <v>75</v>
      </c>
      <c r="D77" s="372">
        <f t="shared" si="21"/>
        <v>0</v>
      </c>
      <c r="E77" s="372">
        <f t="shared" si="22"/>
        <v>0</v>
      </c>
      <c r="F77" s="484">
        <f t="shared" si="27"/>
        <v>0</v>
      </c>
      <c r="G77" s="377"/>
      <c r="H77" s="372">
        <f t="shared" si="23"/>
        <v>0</v>
      </c>
      <c r="I77" s="372">
        <f t="shared" si="28"/>
        <v>0</v>
      </c>
      <c r="J77" s="373">
        <f t="shared" si="24"/>
        <v>0</v>
      </c>
      <c r="K77" s="374">
        <f t="shared" si="25"/>
        <v>0</v>
      </c>
      <c r="L77" s="375" t="str">
        <f t="shared" si="26"/>
        <v>OK</v>
      </c>
      <c r="M77" s="358"/>
      <c r="P77" s="63"/>
      <c r="Q77" s="63"/>
      <c r="R77" s="125"/>
      <c r="S77" s="126"/>
      <c r="T77" s="61"/>
    </row>
    <row r="78" spans="1:20" ht="19.5" customHeight="1">
      <c r="A78" s="358"/>
      <c r="B78" s="358"/>
      <c r="C78" s="127" t="s">
        <v>75</v>
      </c>
      <c r="D78" s="372">
        <f t="shared" si="21"/>
        <v>0</v>
      </c>
      <c r="E78" s="372">
        <f t="shared" si="22"/>
        <v>0</v>
      </c>
      <c r="F78" s="484">
        <f t="shared" si="27"/>
        <v>0</v>
      </c>
      <c r="G78" s="377"/>
      <c r="H78" s="372">
        <f t="shared" si="23"/>
        <v>0</v>
      </c>
      <c r="I78" s="372">
        <f t="shared" si="28"/>
        <v>0</v>
      </c>
      <c r="J78" s="373">
        <f t="shared" si="24"/>
        <v>0</v>
      </c>
      <c r="K78" s="374">
        <f t="shared" si="25"/>
        <v>0</v>
      </c>
      <c r="L78" s="375" t="str">
        <f t="shared" si="26"/>
        <v>OK</v>
      </c>
      <c r="M78" s="358"/>
      <c r="P78" s="63"/>
      <c r="Q78" s="63"/>
      <c r="R78" s="125"/>
      <c r="S78" s="126"/>
      <c r="T78" s="61"/>
    </row>
    <row r="79" spans="1:20" ht="19.5" customHeight="1">
      <c r="A79" s="358"/>
      <c r="B79" s="358"/>
      <c r="C79" s="127" t="s">
        <v>75</v>
      </c>
      <c r="D79" s="372">
        <f t="shared" si="21"/>
        <v>0</v>
      </c>
      <c r="E79" s="372">
        <f t="shared" si="22"/>
        <v>0</v>
      </c>
      <c r="F79" s="484">
        <f t="shared" si="27"/>
        <v>0</v>
      </c>
      <c r="G79" s="377"/>
      <c r="H79" s="372">
        <f t="shared" si="23"/>
        <v>0</v>
      </c>
      <c r="I79" s="372">
        <f t="shared" si="28"/>
        <v>0</v>
      </c>
      <c r="J79" s="373">
        <f t="shared" si="24"/>
        <v>0</v>
      </c>
      <c r="K79" s="374">
        <f t="shared" si="25"/>
        <v>0</v>
      </c>
      <c r="L79" s="375" t="str">
        <f t="shared" si="26"/>
        <v>OK</v>
      </c>
      <c r="M79" s="358"/>
      <c r="P79" s="63"/>
      <c r="Q79" s="63"/>
      <c r="R79" s="125"/>
      <c r="S79" s="126"/>
      <c r="T79" s="61"/>
    </row>
    <row r="80" spans="1:20" ht="19.5" customHeight="1">
      <c r="A80" s="358"/>
      <c r="B80" s="358"/>
      <c r="C80" s="127" t="s">
        <v>75</v>
      </c>
      <c r="D80" s="372">
        <f t="shared" si="21"/>
        <v>0</v>
      </c>
      <c r="E80" s="372">
        <f t="shared" si="22"/>
        <v>0</v>
      </c>
      <c r="F80" s="484">
        <f t="shared" si="27"/>
        <v>0</v>
      </c>
      <c r="G80" s="377"/>
      <c r="H80" s="372">
        <f t="shared" si="23"/>
        <v>0</v>
      </c>
      <c r="I80" s="372">
        <f t="shared" si="28"/>
        <v>0</v>
      </c>
      <c r="J80" s="373">
        <f t="shared" si="24"/>
        <v>0</v>
      </c>
      <c r="K80" s="374">
        <f t="shared" si="25"/>
        <v>0</v>
      </c>
      <c r="L80" s="375" t="str">
        <f t="shared" si="26"/>
        <v>OK</v>
      </c>
      <c r="M80" s="358"/>
      <c r="P80" s="63"/>
      <c r="Q80" s="63"/>
      <c r="R80" s="125"/>
      <c r="S80" s="126"/>
      <c r="T80" s="61"/>
    </row>
    <row r="81" spans="1:20" ht="19.5" customHeight="1">
      <c r="A81" s="358"/>
      <c r="B81" s="358"/>
      <c r="C81" s="127" t="str">
        <f>C44</f>
        <v>PhD student</v>
      </c>
      <c r="D81" s="372">
        <f aca="true" t="shared" si="29" ref="D81:E85">F44</f>
        <v>0</v>
      </c>
      <c r="E81" s="372">
        <f t="shared" si="29"/>
        <v>0</v>
      </c>
      <c r="F81" s="484">
        <f t="shared" si="27"/>
        <v>0</v>
      </c>
      <c r="G81" s="377"/>
      <c r="H81" s="372">
        <f>U44</f>
        <v>0</v>
      </c>
      <c r="I81" s="372">
        <f t="shared" si="28"/>
        <v>0</v>
      </c>
      <c r="J81" s="373">
        <f t="shared" si="24"/>
        <v>0</v>
      </c>
      <c r="K81" s="374">
        <f t="shared" si="25"/>
        <v>0</v>
      </c>
      <c r="L81" s="375" t="str">
        <f t="shared" si="26"/>
        <v>OK</v>
      </c>
      <c r="M81" s="358"/>
      <c r="P81" s="63"/>
      <c r="Q81" s="63"/>
      <c r="R81" s="125"/>
      <c r="S81" s="126"/>
      <c r="T81" s="61"/>
    </row>
    <row r="82" spans="1:20" ht="19.5" customHeight="1">
      <c r="A82" s="358"/>
      <c r="B82" s="358"/>
      <c r="C82" s="127" t="str">
        <f>C45</f>
        <v>PhD student</v>
      </c>
      <c r="D82" s="372">
        <f t="shared" si="29"/>
        <v>0</v>
      </c>
      <c r="E82" s="372">
        <f t="shared" si="29"/>
        <v>0</v>
      </c>
      <c r="F82" s="484">
        <f t="shared" si="27"/>
        <v>0</v>
      </c>
      <c r="G82" s="377"/>
      <c r="H82" s="372">
        <f>U45</f>
        <v>0</v>
      </c>
      <c r="I82" s="372">
        <f t="shared" si="28"/>
        <v>0</v>
      </c>
      <c r="J82" s="373">
        <f t="shared" si="24"/>
        <v>0</v>
      </c>
      <c r="K82" s="374">
        <f t="shared" si="25"/>
        <v>0</v>
      </c>
      <c r="L82" s="375" t="str">
        <f t="shared" si="26"/>
        <v>OK</v>
      </c>
      <c r="M82" s="358"/>
      <c r="P82" s="63"/>
      <c r="Q82" s="63"/>
      <c r="R82" s="125"/>
      <c r="S82" s="126"/>
      <c r="T82" s="61"/>
    </row>
    <row r="83" spans="1:20" ht="19.5" customHeight="1">
      <c r="A83" s="358"/>
      <c r="B83" s="358"/>
      <c r="C83" s="127" t="str">
        <f>C46</f>
        <v>PhD student</v>
      </c>
      <c r="D83" s="372">
        <f t="shared" si="29"/>
        <v>0</v>
      </c>
      <c r="E83" s="372">
        <f t="shared" si="29"/>
        <v>0</v>
      </c>
      <c r="F83" s="484">
        <f t="shared" si="27"/>
        <v>0</v>
      </c>
      <c r="G83" s="377"/>
      <c r="H83" s="372">
        <f>U46</f>
        <v>0</v>
      </c>
      <c r="I83" s="372">
        <f t="shared" si="28"/>
        <v>0</v>
      </c>
      <c r="J83" s="373">
        <f t="shared" si="24"/>
        <v>0</v>
      </c>
      <c r="K83" s="374">
        <f t="shared" si="25"/>
        <v>0</v>
      </c>
      <c r="L83" s="375" t="str">
        <f t="shared" si="26"/>
        <v>OK</v>
      </c>
      <c r="M83" s="358"/>
      <c r="P83" s="63"/>
      <c r="Q83" s="63"/>
      <c r="R83" s="125"/>
      <c r="S83" s="126"/>
      <c r="T83" s="61"/>
    </row>
    <row r="84" spans="1:20" ht="19.5" customHeight="1">
      <c r="A84" s="358"/>
      <c r="B84" s="358"/>
      <c r="C84" s="127" t="str">
        <f>C47</f>
        <v>PhD student</v>
      </c>
      <c r="D84" s="372">
        <f t="shared" si="29"/>
        <v>0</v>
      </c>
      <c r="E84" s="372">
        <f t="shared" si="29"/>
        <v>0</v>
      </c>
      <c r="F84" s="484">
        <f t="shared" si="27"/>
        <v>0</v>
      </c>
      <c r="G84" s="377"/>
      <c r="H84" s="372">
        <f>U47</f>
        <v>0</v>
      </c>
      <c r="I84" s="372">
        <f t="shared" si="28"/>
        <v>0</v>
      </c>
      <c r="J84" s="373">
        <f t="shared" si="24"/>
        <v>0</v>
      </c>
      <c r="K84" s="374">
        <f t="shared" si="25"/>
        <v>0</v>
      </c>
      <c r="L84" s="375" t="str">
        <f t="shared" si="26"/>
        <v>OK</v>
      </c>
      <c r="M84" s="358"/>
      <c r="P84" s="63"/>
      <c r="Q84" s="63"/>
      <c r="R84" s="125"/>
      <c r="S84" s="126"/>
      <c r="T84" s="61"/>
    </row>
    <row r="85" spans="1:20" ht="19.5" customHeight="1">
      <c r="A85" s="358"/>
      <c r="B85" s="358"/>
      <c r="C85" s="127" t="str">
        <f>C48</f>
        <v>PhD student</v>
      </c>
      <c r="D85" s="372">
        <f t="shared" si="29"/>
        <v>0</v>
      </c>
      <c r="E85" s="372">
        <f t="shared" si="29"/>
        <v>0</v>
      </c>
      <c r="F85" s="484">
        <f t="shared" si="27"/>
        <v>0</v>
      </c>
      <c r="G85" s="377"/>
      <c r="H85" s="372">
        <f>U48</f>
        <v>0</v>
      </c>
      <c r="I85" s="372">
        <f t="shared" si="28"/>
        <v>0</v>
      </c>
      <c r="J85" s="373">
        <f t="shared" si="24"/>
        <v>0</v>
      </c>
      <c r="K85" s="374">
        <f t="shared" si="25"/>
        <v>0</v>
      </c>
      <c r="L85" s="375" t="str">
        <f t="shared" si="26"/>
        <v>OK</v>
      </c>
      <c r="M85" s="358"/>
      <c r="P85" s="63"/>
      <c r="Q85" s="63"/>
      <c r="R85" s="125"/>
      <c r="S85" s="126"/>
      <c r="T85" s="61"/>
    </row>
    <row r="86" spans="1:17" ht="19.5" customHeight="1">
      <c r="A86" s="358"/>
      <c r="B86" s="358"/>
      <c r="C86" s="127" t="str">
        <f>C50</f>
        <v>Technical staff      </v>
      </c>
      <c r="D86" s="372">
        <f aca="true" t="shared" si="30" ref="D86:E89">F50</f>
        <v>0</v>
      </c>
      <c r="E86" s="372">
        <f t="shared" si="30"/>
        <v>0</v>
      </c>
      <c r="F86" s="484">
        <f>D86/12*E86</f>
        <v>0</v>
      </c>
      <c r="G86" s="371">
        <f aca="true" t="shared" si="31" ref="G86:G91">F86*$G$69</f>
        <v>0</v>
      </c>
      <c r="H86" s="372">
        <f>U50</f>
        <v>0</v>
      </c>
      <c r="I86" s="372">
        <f t="shared" si="28"/>
        <v>0</v>
      </c>
      <c r="J86" s="373">
        <f t="shared" si="24"/>
        <v>0</v>
      </c>
      <c r="K86" s="374">
        <f t="shared" si="25"/>
        <v>0</v>
      </c>
      <c r="L86" s="375" t="str">
        <f t="shared" si="26"/>
        <v>OK</v>
      </c>
      <c r="M86" s="358"/>
      <c r="P86" s="62"/>
      <c r="Q86" s="124"/>
    </row>
    <row r="87" spans="1:17" ht="19.5" customHeight="1">
      <c r="A87" s="358"/>
      <c r="B87" s="358"/>
      <c r="C87" s="127" t="str">
        <f>C51</f>
        <v>Technical staff </v>
      </c>
      <c r="D87" s="372">
        <f t="shared" si="30"/>
        <v>0</v>
      </c>
      <c r="E87" s="372">
        <f t="shared" si="30"/>
        <v>0</v>
      </c>
      <c r="F87" s="484">
        <f t="shared" si="27"/>
        <v>0</v>
      </c>
      <c r="G87" s="371">
        <f t="shared" si="31"/>
        <v>0</v>
      </c>
      <c r="H87" s="372">
        <f>U51</f>
        <v>0</v>
      </c>
      <c r="I87" s="372">
        <f t="shared" si="28"/>
        <v>0</v>
      </c>
      <c r="J87" s="373">
        <f t="shared" si="24"/>
        <v>0</v>
      </c>
      <c r="K87" s="374">
        <f t="shared" si="25"/>
        <v>0</v>
      </c>
      <c r="L87" s="375" t="str">
        <f t="shared" si="26"/>
        <v>OK</v>
      </c>
      <c r="M87" s="358"/>
      <c r="P87" s="62"/>
      <c r="Q87" s="124"/>
    </row>
    <row r="88" spans="1:17" ht="19.5" customHeight="1">
      <c r="A88" s="358"/>
      <c r="B88" s="358"/>
      <c r="C88" s="127" t="str">
        <f>C52</f>
        <v>Technical staff </v>
      </c>
      <c r="D88" s="372">
        <f t="shared" si="30"/>
        <v>0</v>
      </c>
      <c r="E88" s="372">
        <f t="shared" si="30"/>
        <v>0</v>
      </c>
      <c r="F88" s="484">
        <f t="shared" si="27"/>
        <v>0</v>
      </c>
      <c r="G88" s="371">
        <f t="shared" si="31"/>
        <v>0</v>
      </c>
      <c r="H88" s="372">
        <f>U52</f>
        <v>0</v>
      </c>
      <c r="I88" s="372">
        <f t="shared" si="28"/>
        <v>0</v>
      </c>
      <c r="J88" s="373">
        <f t="shared" si="24"/>
        <v>0</v>
      </c>
      <c r="K88" s="374">
        <f t="shared" si="25"/>
        <v>0</v>
      </c>
      <c r="L88" s="375" t="str">
        <f t="shared" si="26"/>
        <v>OK</v>
      </c>
      <c r="M88" s="358"/>
      <c r="P88" s="62"/>
      <c r="Q88" s="124"/>
    </row>
    <row r="89" spans="1:17" ht="19.5" customHeight="1">
      <c r="A89" s="358"/>
      <c r="B89" s="358"/>
      <c r="C89" s="127" t="str">
        <f>C53</f>
        <v>Technical staff </v>
      </c>
      <c r="D89" s="372">
        <f t="shared" si="30"/>
        <v>0</v>
      </c>
      <c r="E89" s="372">
        <f t="shared" si="30"/>
        <v>0</v>
      </c>
      <c r="F89" s="484">
        <f t="shared" si="27"/>
        <v>0</v>
      </c>
      <c r="G89" s="371">
        <f t="shared" si="31"/>
        <v>0</v>
      </c>
      <c r="H89" s="372">
        <f>U53</f>
        <v>0</v>
      </c>
      <c r="I89" s="372">
        <f t="shared" si="28"/>
        <v>0</v>
      </c>
      <c r="J89" s="373">
        <f t="shared" si="24"/>
        <v>0</v>
      </c>
      <c r="K89" s="374">
        <f t="shared" si="25"/>
        <v>0</v>
      </c>
      <c r="L89" s="375" t="str">
        <f t="shared" si="26"/>
        <v>OK</v>
      </c>
      <c r="M89" s="358"/>
      <c r="P89" s="62"/>
      <c r="Q89" s="124"/>
    </row>
    <row r="90" spans="1:17" ht="19.5" customHeight="1">
      <c r="A90" s="358"/>
      <c r="B90" s="358"/>
      <c r="C90" s="127" t="str">
        <f>C55</f>
        <v>Other personnel ( specify….)</v>
      </c>
      <c r="D90" s="128">
        <f>F55</f>
        <v>0</v>
      </c>
      <c r="E90" s="372">
        <f>G55</f>
        <v>0</v>
      </c>
      <c r="F90" s="484">
        <f t="shared" si="27"/>
        <v>0</v>
      </c>
      <c r="G90" s="371">
        <f t="shared" si="31"/>
        <v>0</v>
      </c>
      <c r="H90" s="372">
        <f>U55</f>
        <v>0</v>
      </c>
      <c r="I90" s="372">
        <f t="shared" si="28"/>
        <v>0</v>
      </c>
      <c r="J90" s="373">
        <f t="shared" si="24"/>
        <v>0</v>
      </c>
      <c r="K90" s="374">
        <f t="shared" si="25"/>
        <v>0</v>
      </c>
      <c r="L90" s="375" t="str">
        <f t="shared" si="26"/>
        <v>OK</v>
      </c>
      <c r="M90" s="358"/>
      <c r="P90" s="62"/>
      <c r="Q90" s="124"/>
    </row>
    <row r="91" spans="1:17" ht="19.5" customHeight="1" thickBot="1">
      <c r="A91" s="358"/>
      <c r="B91" s="358"/>
      <c r="C91" s="327" t="str">
        <f>C56</f>
        <v>Other personnel ( specify….)</v>
      </c>
      <c r="D91" s="128">
        <f>F56</f>
        <v>0</v>
      </c>
      <c r="E91" s="372">
        <f>G56</f>
        <v>0</v>
      </c>
      <c r="F91" s="484">
        <f t="shared" si="27"/>
        <v>0</v>
      </c>
      <c r="G91" s="371">
        <f t="shared" si="31"/>
        <v>0</v>
      </c>
      <c r="H91" s="372">
        <f>U56</f>
        <v>0</v>
      </c>
      <c r="I91" s="372">
        <f t="shared" si="28"/>
        <v>0</v>
      </c>
      <c r="J91" s="378">
        <f t="shared" si="24"/>
        <v>0</v>
      </c>
      <c r="K91" s="379">
        <f t="shared" si="25"/>
        <v>0</v>
      </c>
      <c r="L91" s="375" t="str">
        <f t="shared" si="26"/>
        <v>OK</v>
      </c>
      <c r="M91" s="358"/>
      <c r="P91" s="62"/>
      <c r="Q91" s="124"/>
    </row>
    <row r="92" spans="1:17" ht="9" customHeight="1" thickBot="1">
      <c r="A92" s="358"/>
      <c r="B92" s="358"/>
      <c r="C92" s="328"/>
      <c r="D92" s="380"/>
      <c r="E92" s="381"/>
      <c r="F92" s="485"/>
      <c r="G92" s="382"/>
      <c r="H92" s="382"/>
      <c r="I92" s="382"/>
      <c r="J92" s="382"/>
      <c r="K92" s="383"/>
      <c r="L92" s="375"/>
      <c r="M92" s="358"/>
      <c r="P92" s="62"/>
      <c r="Q92" s="124"/>
    </row>
    <row r="93" spans="1:17" ht="28.5" customHeight="1" thickBot="1">
      <c r="A93" s="358"/>
      <c r="B93" s="358"/>
      <c r="C93" s="723" t="s">
        <v>232</v>
      </c>
      <c r="D93" s="724"/>
      <c r="E93" s="725"/>
      <c r="F93" s="486">
        <f>SUM(F70:F91)</f>
        <v>0</v>
      </c>
      <c r="G93" s="384">
        <f>SUM(G70:G91)</f>
        <v>0</v>
      </c>
      <c r="H93" s="384">
        <f>SUM(H70:H91)</f>
        <v>0</v>
      </c>
      <c r="I93" s="384">
        <f>SUM(I70:I91)</f>
        <v>0</v>
      </c>
      <c r="J93" s="385">
        <f>SUM(G93:I93)</f>
        <v>0</v>
      </c>
      <c r="K93" s="385">
        <f>F93-J93</f>
        <v>0</v>
      </c>
      <c r="L93" s="375" t="str">
        <f t="shared" si="26"/>
        <v>OK</v>
      </c>
      <c r="M93" s="358"/>
      <c r="O93" s="62"/>
      <c r="P93" s="62"/>
      <c r="Q93" s="124"/>
    </row>
    <row r="94" spans="1:13" ht="12.75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365"/>
      <c r="L94" s="358"/>
      <c r="M94" s="358"/>
    </row>
    <row r="95" spans="1:13" ht="12.75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</row>
    <row r="96" spans="1:13" ht="12.75">
      <c r="A96" s="358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</row>
    <row r="97" spans="1:13" ht="12.75">
      <c r="A97" s="358"/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</row>
    <row r="98" spans="1:13" ht="12.75">
      <c r="A98" s="358"/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</row>
    <row r="99" spans="1:13" ht="12.75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</row>
    <row r="100" spans="1:13" ht="12.75">
      <c r="A100" s="358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</row>
  </sheetData>
  <sheetProtection/>
  <mergeCells count="10">
    <mergeCell ref="C2:U2"/>
    <mergeCell ref="C3:U3"/>
    <mergeCell ref="C4:U4"/>
    <mergeCell ref="C93:E93"/>
    <mergeCell ref="C5:G5"/>
    <mergeCell ref="C26:G26"/>
    <mergeCell ref="A8:A30"/>
    <mergeCell ref="K61:L61"/>
    <mergeCell ref="P61:T61"/>
    <mergeCell ref="R65:T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4"/>
  <headerFooter>
    <oddHeader>&amp;L&amp;"Arial,Grassetto"&amp;8&amp;Z&amp;F&amp;R&amp;"Arial,Grassetto"&amp;8&amp;A</oddHeader>
    <oddFooter>&amp;L&amp;D&amp;R&amp;T</oddFooter>
  </headerFooter>
  <rowBreaks count="1" manualBreakCount="1">
    <brk id="65" max="20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5"/>
  <sheetViews>
    <sheetView zoomScalePageLayoutView="0" workbookViewId="0" topLeftCell="A1">
      <selection activeCell="D8" sqref="D8:E8"/>
    </sheetView>
  </sheetViews>
  <sheetFormatPr defaultColWidth="9.140625" defaultRowHeight="12.75"/>
  <cols>
    <col min="1" max="1" width="33.140625" style="18" customWidth="1"/>
    <col min="2" max="2" width="21.140625" style="18" customWidth="1"/>
    <col min="3" max="3" width="48.140625" style="18" customWidth="1"/>
    <col min="4" max="4" width="15.7109375" style="18" customWidth="1"/>
    <col min="5" max="5" width="17.421875" style="18" customWidth="1"/>
    <col min="6" max="6" width="17.28125" style="18" customWidth="1"/>
    <col min="7" max="7" width="21.28125" style="18" hidden="1" customWidth="1"/>
    <col min="8" max="8" width="16.140625" style="18" hidden="1" customWidth="1"/>
    <col min="9" max="9" width="8.140625" style="18" customWidth="1"/>
    <col min="10" max="10" width="2.7109375" style="18" customWidth="1"/>
    <col min="11" max="12" width="9.140625" style="18" customWidth="1"/>
    <col min="13" max="13" width="12.8515625" style="18" bestFit="1" customWidth="1"/>
    <col min="14" max="16384" width="9.140625" style="18" customWidth="1"/>
  </cols>
  <sheetData>
    <row r="1" spans="1:9" ht="30" customHeight="1" thickBot="1">
      <c r="A1" s="752" t="s">
        <v>132</v>
      </c>
      <c r="B1" s="753"/>
      <c r="C1" s="753"/>
      <c r="D1" s="753"/>
      <c r="E1" s="753"/>
      <c r="F1" s="753"/>
      <c r="G1" s="753"/>
      <c r="H1" s="753"/>
      <c r="I1" s="754"/>
    </row>
    <row r="2" spans="1:9" ht="24.75" customHeight="1" thickBot="1">
      <c r="A2" s="755" t="s">
        <v>28</v>
      </c>
      <c r="B2" s="756"/>
      <c r="C2" s="757" t="s">
        <v>234</v>
      </c>
      <c r="D2" s="757"/>
      <c r="E2" s="757"/>
      <c r="F2" s="758"/>
      <c r="G2" s="16"/>
      <c r="H2" s="17"/>
      <c r="I2" s="202"/>
    </row>
    <row r="3" spans="1:9" ht="16.5" customHeight="1">
      <c r="A3" s="759" t="s">
        <v>29</v>
      </c>
      <c r="B3" s="760"/>
      <c r="C3" s="761">
        <f>'BUDGET HE'!$D$4</f>
        <v>0</v>
      </c>
      <c r="D3" s="761"/>
      <c r="E3" s="761"/>
      <c r="F3" s="762"/>
      <c r="G3" s="19"/>
      <c r="H3" s="20"/>
      <c r="I3" s="763" t="s">
        <v>30</v>
      </c>
    </row>
    <row r="4" spans="1:9" ht="19.5" customHeight="1" thickBot="1">
      <c r="A4" s="759" t="s">
        <v>235</v>
      </c>
      <c r="B4" s="760"/>
      <c r="C4" s="766">
        <f>'BUDGET HE'!$D$5</f>
        <v>0</v>
      </c>
      <c r="D4" s="766"/>
      <c r="E4" s="766"/>
      <c r="F4" s="767"/>
      <c r="G4" s="19"/>
      <c r="H4" s="20"/>
      <c r="I4" s="764"/>
    </row>
    <row r="5" spans="1:9" ht="21.75" thickBot="1">
      <c r="A5" s="768" t="s">
        <v>31</v>
      </c>
      <c r="B5" s="769"/>
      <c r="C5" s="770" t="s">
        <v>32</v>
      </c>
      <c r="D5" s="771"/>
      <c r="E5" s="771"/>
      <c r="F5" s="772"/>
      <c r="G5" s="21"/>
      <c r="H5" s="22"/>
      <c r="I5" s="764"/>
    </row>
    <row r="6" spans="1:9" ht="22.5" customHeight="1" thickBot="1">
      <c r="A6" s="773" t="s">
        <v>33</v>
      </c>
      <c r="B6" s="774"/>
      <c r="C6" s="774"/>
      <c r="D6" s="774"/>
      <c r="E6" s="774"/>
      <c r="F6" s="774"/>
      <c r="G6" s="775"/>
      <c r="H6" s="775"/>
      <c r="I6" s="764"/>
    </row>
    <row r="7" spans="1:14" ht="66" customHeight="1" thickBot="1">
      <c r="A7" s="23" t="s">
        <v>34</v>
      </c>
      <c r="B7" s="24" t="s">
        <v>35</v>
      </c>
      <c r="C7" s="531" t="s">
        <v>242</v>
      </c>
      <c r="D7" s="23" t="s">
        <v>36</v>
      </c>
      <c r="E7" s="23" t="s">
        <v>243</v>
      </c>
      <c r="F7" s="25" t="s">
        <v>37</v>
      </c>
      <c r="G7" s="19"/>
      <c r="H7" s="19"/>
      <c r="I7" s="764"/>
      <c r="K7" s="26"/>
      <c r="L7" s="26"/>
      <c r="M7" s="26"/>
      <c r="N7" s="27"/>
    </row>
    <row r="8" spans="1:13" ht="20.25" customHeight="1" thickBot="1">
      <c r="A8" s="180"/>
      <c r="B8" s="181"/>
      <c r="C8" s="47">
        <v>60</v>
      </c>
      <c r="D8" s="185"/>
      <c r="E8" s="186"/>
      <c r="F8" s="28">
        <f>+(D8/C8)*B8*E8%</f>
        <v>0</v>
      </c>
      <c r="G8" s="19"/>
      <c r="H8" s="19"/>
      <c r="I8" s="764"/>
      <c r="L8" s="29"/>
      <c r="M8" s="29"/>
    </row>
    <row r="9" spans="1:13" ht="20.25" customHeight="1" thickBot="1">
      <c r="A9" s="182"/>
      <c r="B9" s="183"/>
      <c r="C9" s="48">
        <v>60</v>
      </c>
      <c r="D9" s="187"/>
      <c r="E9" s="188"/>
      <c r="F9" s="28">
        <f>+(D9/C9)*B9*E9%</f>
        <v>0</v>
      </c>
      <c r="G9" s="19"/>
      <c r="H9" s="19"/>
      <c r="I9" s="764"/>
      <c r="L9" s="29"/>
      <c r="M9" s="29"/>
    </row>
    <row r="10" spans="1:13" ht="23.25" customHeight="1" thickBot="1">
      <c r="A10" s="182"/>
      <c r="B10" s="184"/>
      <c r="C10" s="48">
        <v>60</v>
      </c>
      <c r="D10" s="189"/>
      <c r="E10" s="190"/>
      <c r="F10" s="28">
        <f>+(D10/C10)*B10*E10%</f>
        <v>0</v>
      </c>
      <c r="G10" s="19"/>
      <c r="H10" s="19"/>
      <c r="I10" s="764"/>
      <c r="M10" s="29"/>
    </row>
    <row r="11" spans="1:13" ht="23.25" customHeight="1" thickBot="1">
      <c r="A11" s="182"/>
      <c r="B11" s="184"/>
      <c r="C11" s="49">
        <v>60</v>
      </c>
      <c r="D11" s="191"/>
      <c r="E11" s="192"/>
      <c r="F11" s="28">
        <f>+(D11/C11)*B11*E11%</f>
        <v>0</v>
      </c>
      <c r="G11" s="19"/>
      <c r="H11" s="19"/>
      <c r="I11" s="764"/>
      <c r="M11" s="29"/>
    </row>
    <row r="12" spans="1:9" ht="22.5" customHeight="1" thickBot="1">
      <c r="A12" s="40"/>
      <c r="B12" s="41"/>
      <c r="C12" s="563" t="s">
        <v>42</v>
      </c>
      <c r="D12" s="564"/>
      <c r="E12" s="565"/>
      <c r="F12" s="566">
        <f>SUM(F8:F11)</f>
        <v>0</v>
      </c>
      <c r="G12" s="19"/>
      <c r="H12" s="19"/>
      <c r="I12" s="764"/>
    </row>
    <row r="13" spans="1:9" ht="24" customHeight="1">
      <c r="A13" s="193"/>
      <c r="B13" s="194"/>
      <c r="C13" s="48">
        <v>36</v>
      </c>
      <c r="D13" s="198"/>
      <c r="E13" s="199"/>
      <c r="F13" s="39">
        <f>+(D13/C13)*B13*E13%</f>
        <v>0</v>
      </c>
      <c r="G13" s="19"/>
      <c r="H13" s="19"/>
      <c r="I13" s="764"/>
    </row>
    <row r="14" spans="1:9" ht="24" customHeight="1">
      <c r="A14" s="195"/>
      <c r="B14" s="196"/>
      <c r="C14" s="48">
        <v>36</v>
      </c>
      <c r="D14" s="200"/>
      <c r="E14" s="201"/>
      <c r="F14" s="39">
        <f>+(D14/C14)*B14*E14%</f>
        <v>0</v>
      </c>
      <c r="G14" s="19"/>
      <c r="H14" s="19"/>
      <c r="I14" s="764"/>
    </row>
    <row r="15" spans="1:9" ht="24" customHeight="1">
      <c r="A15" s="197"/>
      <c r="B15" s="196"/>
      <c r="C15" s="50">
        <v>36</v>
      </c>
      <c r="D15" s="191"/>
      <c r="E15" s="192"/>
      <c r="F15" s="39">
        <f>+(D15/C15)*B15*E15%</f>
        <v>0</v>
      </c>
      <c r="G15" s="19"/>
      <c r="H15" s="19"/>
      <c r="I15" s="764"/>
    </row>
    <row r="16" spans="1:9" ht="24" customHeight="1" thickBot="1">
      <c r="A16" s="197"/>
      <c r="B16" s="196"/>
      <c r="C16" s="50">
        <v>36</v>
      </c>
      <c r="D16" s="191"/>
      <c r="E16" s="192"/>
      <c r="F16" s="39">
        <f>+(D16/C16)*B16*E16%</f>
        <v>0</v>
      </c>
      <c r="G16" s="19"/>
      <c r="H16" s="19"/>
      <c r="I16" s="764"/>
    </row>
    <row r="17" spans="1:9" ht="24.75" customHeight="1" thickBot="1">
      <c r="A17" s="42"/>
      <c r="B17" s="43"/>
      <c r="C17" s="567" t="s">
        <v>43</v>
      </c>
      <c r="D17" s="564"/>
      <c r="E17" s="565"/>
      <c r="F17" s="566">
        <f>SUM(F13:F16)</f>
        <v>0</v>
      </c>
      <c r="G17" s="19"/>
      <c r="H17" s="19"/>
      <c r="I17" s="764"/>
    </row>
    <row r="18" spans="1:9" ht="28.5" customHeight="1" thickBot="1">
      <c r="A18" s="30" t="s">
        <v>38</v>
      </c>
      <c r="B18" s="31">
        <f>SUM(B8:B17)</f>
        <v>0</v>
      </c>
      <c r="C18" s="32"/>
      <c r="D18" s="33"/>
      <c r="E18" s="33"/>
      <c r="F18" s="34">
        <f>F12+F17</f>
        <v>0</v>
      </c>
      <c r="G18" s="21"/>
      <c r="H18" s="21"/>
      <c r="I18" s="764"/>
    </row>
    <row r="19" spans="1:9" ht="13.5" thickBot="1">
      <c r="A19" s="35"/>
      <c r="B19" s="19"/>
      <c r="C19" s="19"/>
      <c r="D19" s="19"/>
      <c r="E19" s="19"/>
      <c r="F19" s="19"/>
      <c r="G19" s="19"/>
      <c r="H19" s="19"/>
      <c r="I19" s="764"/>
    </row>
    <row r="20" spans="1:9" ht="24.75" customHeight="1" thickBot="1">
      <c r="A20" s="36" t="s">
        <v>39</v>
      </c>
      <c r="B20" s="776" t="s">
        <v>252</v>
      </c>
      <c r="C20" s="777"/>
      <c r="D20" s="778" t="s">
        <v>40</v>
      </c>
      <c r="E20" s="779"/>
      <c r="F20" s="37">
        <f>B18-F18</f>
        <v>0</v>
      </c>
      <c r="G20" s="19"/>
      <c r="H20" s="19"/>
      <c r="I20" s="764"/>
    </row>
    <row r="21" spans="1:9" ht="13.5" thickBot="1">
      <c r="A21" s="36"/>
      <c r="B21" s="19"/>
      <c r="C21" s="19"/>
      <c r="D21" s="19"/>
      <c r="E21" s="19"/>
      <c r="F21" s="19"/>
      <c r="G21" s="19"/>
      <c r="H21" s="19"/>
      <c r="I21" s="764"/>
    </row>
    <row r="22" spans="1:9" ht="12.75">
      <c r="A22" s="780" t="s">
        <v>233</v>
      </c>
      <c r="B22" s="781"/>
      <c r="C22" s="781"/>
      <c r="D22" s="781"/>
      <c r="E22" s="781"/>
      <c r="F22" s="782"/>
      <c r="G22" s="19"/>
      <c r="H22" s="19"/>
      <c r="I22" s="764"/>
    </row>
    <row r="23" spans="1:9" ht="15" customHeight="1" thickBot="1">
      <c r="A23" s="783"/>
      <c r="B23" s="784"/>
      <c r="C23" s="784"/>
      <c r="D23" s="784"/>
      <c r="E23" s="784"/>
      <c r="F23" s="785"/>
      <c r="G23" s="19"/>
      <c r="H23" s="19"/>
      <c r="I23" s="764"/>
    </row>
    <row r="24" spans="1:9" ht="15.75" customHeight="1" thickBot="1">
      <c r="A24" s="786" t="s">
        <v>253</v>
      </c>
      <c r="B24" s="787"/>
      <c r="C24" s="787"/>
      <c r="D24" s="787"/>
      <c r="E24" s="787"/>
      <c r="F24" s="777"/>
      <c r="G24" s="19"/>
      <c r="H24" s="19"/>
      <c r="I24" s="764"/>
    </row>
    <row r="25" spans="1:9" ht="13.5" thickBot="1">
      <c r="A25" s="38"/>
      <c r="B25" s="21"/>
      <c r="C25" s="21"/>
      <c r="D25" s="21"/>
      <c r="E25" s="21"/>
      <c r="F25" s="21"/>
      <c r="G25" s="21"/>
      <c r="H25" s="21"/>
      <c r="I25" s="765"/>
    </row>
  </sheetData>
  <sheetProtection/>
  <protectedRanges>
    <protectedRange sqref="D13:E16" name="Intervallo4"/>
    <protectedRange sqref="A13:B16" name="Intervallo3"/>
    <protectedRange sqref="D8:E11" name="Intervallo2"/>
    <protectedRange sqref="A8:B11" name="Intervallo1"/>
  </protectedRanges>
  <mergeCells count="15">
    <mergeCell ref="A6:H6"/>
    <mergeCell ref="B20:C20"/>
    <mergeCell ref="D20:E20"/>
    <mergeCell ref="A22:F23"/>
    <mergeCell ref="A24:F24"/>
    <mergeCell ref="A1:I1"/>
    <mergeCell ref="A2:B2"/>
    <mergeCell ref="C2:F2"/>
    <mergeCell ref="A3:B3"/>
    <mergeCell ref="C3:F3"/>
    <mergeCell ref="I3:I25"/>
    <mergeCell ref="A4:B4"/>
    <mergeCell ref="C4:F4"/>
    <mergeCell ref="A5:B5"/>
    <mergeCell ref="C5:F5"/>
  </mergeCells>
  <printOptions/>
  <pageMargins left="0.26" right="0.21" top="0.52" bottom="0.3" header="0.31496062992125984" footer="0.19"/>
  <pageSetup horizontalDpi="600" verticalDpi="600" orientation="landscape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C2:L36"/>
  <sheetViews>
    <sheetView zoomScalePageLayoutView="0" workbookViewId="0" topLeftCell="A1">
      <selection activeCell="I9" sqref="I9:I10"/>
    </sheetView>
  </sheetViews>
  <sheetFormatPr defaultColWidth="9.140625" defaultRowHeight="12.75"/>
  <cols>
    <col min="3" max="3" width="23.140625" style="0" customWidth="1"/>
    <col min="4" max="5" width="20.140625" style="0" customWidth="1"/>
    <col min="6" max="6" width="26.57421875" style="0" customWidth="1"/>
    <col min="7" max="7" width="3.140625" style="0" customWidth="1"/>
    <col min="8" max="8" width="19.00390625" style="0" customWidth="1"/>
    <col min="9" max="9" width="20.00390625" style="0" customWidth="1"/>
    <col min="10" max="10" width="21.28125" style="0" customWidth="1"/>
    <col min="12" max="12" width="11.8515625" style="0" bestFit="1" customWidth="1"/>
  </cols>
  <sheetData>
    <row r="1" ht="13.5" thickBot="1"/>
    <row r="2" spans="3:4" ht="13.5" thickBot="1">
      <c r="C2" s="178" t="s">
        <v>128</v>
      </c>
      <c r="D2" s="179"/>
    </row>
    <row r="3" ht="13.5" thickBot="1"/>
    <row r="4" spans="3:6" ht="13.5" thickBot="1">
      <c r="C4" s="131"/>
      <c r="D4" s="133"/>
      <c r="E4" s="133"/>
      <c r="F4" s="133"/>
    </row>
    <row r="5" spans="3:9" ht="13.5" thickBot="1">
      <c r="C5" s="570" t="s">
        <v>93</v>
      </c>
      <c r="D5" s="570" t="s">
        <v>115</v>
      </c>
      <c r="E5" s="570" t="s">
        <v>116</v>
      </c>
      <c r="F5" s="570" t="s">
        <v>117</v>
      </c>
      <c r="H5" s="145" t="s">
        <v>121</v>
      </c>
      <c r="I5" s="145" t="s">
        <v>100</v>
      </c>
    </row>
    <row r="6" spans="3:9" ht="13.5" thickBot="1">
      <c r="C6" s="132"/>
      <c r="D6" s="134"/>
      <c r="E6" s="134"/>
      <c r="F6" s="134"/>
      <c r="H6" s="10"/>
      <c r="I6" s="10"/>
    </row>
    <row r="7" spans="3:9" ht="18.75" customHeight="1" thickBot="1">
      <c r="C7" s="136" t="s">
        <v>94</v>
      </c>
      <c r="D7" s="156">
        <v>16350</v>
      </c>
      <c r="E7" s="156">
        <v>16350</v>
      </c>
      <c r="F7" s="156">
        <v>16350</v>
      </c>
      <c r="H7" s="142">
        <v>16350</v>
      </c>
      <c r="I7" s="143"/>
    </row>
    <row r="8" spans="3:9" ht="23.25" customHeight="1" thickBot="1">
      <c r="C8" s="136" t="s">
        <v>95</v>
      </c>
      <c r="D8" s="156">
        <v>3731.07</v>
      </c>
      <c r="E8" s="156">
        <v>3731.07</v>
      </c>
      <c r="F8" s="156">
        <v>3731.07</v>
      </c>
      <c r="H8" s="143">
        <v>3731.07</v>
      </c>
      <c r="I8" s="143"/>
    </row>
    <row r="9" spans="3:9" ht="13.5" thickBot="1">
      <c r="C9" s="136" t="s">
        <v>96</v>
      </c>
      <c r="D9" s="156">
        <v>2389.37</v>
      </c>
      <c r="E9" s="156">
        <v>2389.37</v>
      </c>
      <c r="F9" s="156">
        <v>2389.37</v>
      </c>
      <c r="H9" s="143">
        <v>840</v>
      </c>
      <c r="I9" s="143">
        <f>F9-H9</f>
        <v>1549.37</v>
      </c>
    </row>
    <row r="10" spans="3:9" ht="13.5" thickBot="1">
      <c r="C10" s="136" t="s">
        <v>97</v>
      </c>
      <c r="D10" s="156">
        <v>0</v>
      </c>
      <c r="E10" s="156">
        <v>1650</v>
      </c>
      <c r="F10" s="156">
        <v>1650</v>
      </c>
      <c r="H10" s="143"/>
      <c r="I10" s="143">
        <v>1650</v>
      </c>
    </row>
    <row r="11" spans="3:9" ht="13.5" thickBot="1">
      <c r="C11" s="135"/>
      <c r="D11" s="157"/>
      <c r="E11" s="157"/>
      <c r="F11" s="157"/>
      <c r="H11" s="171"/>
      <c r="I11" s="171"/>
    </row>
    <row r="12" spans="3:10" ht="13.5" thickBot="1">
      <c r="C12" s="158" t="s">
        <v>98</v>
      </c>
      <c r="D12" s="159">
        <f>SUM(D7:D10)</f>
        <v>22470.44</v>
      </c>
      <c r="E12" s="159">
        <f>SUM(E7:E10)</f>
        <v>24120.44</v>
      </c>
      <c r="F12" s="159">
        <f>SUM(F7:F10)</f>
        <v>24120.44</v>
      </c>
      <c r="H12" s="571">
        <f>SUM(H7:H11)</f>
        <v>20921.07</v>
      </c>
      <c r="I12" s="174">
        <f>SUM(I7:I11)</f>
        <v>3199.37</v>
      </c>
      <c r="J12" s="130" t="s">
        <v>99</v>
      </c>
    </row>
    <row r="13" spans="3:11" ht="12.75">
      <c r="C13" s="135"/>
      <c r="D13" s="137"/>
      <c r="E13" s="140"/>
      <c r="F13" s="140"/>
      <c r="H13" s="172"/>
      <c r="I13" s="172"/>
      <c r="K13" s="130" t="s">
        <v>120</v>
      </c>
    </row>
    <row r="14" spans="3:12" ht="13.5" thickBot="1">
      <c r="C14" s="139"/>
      <c r="D14" s="138"/>
      <c r="E14" s="134"/>
      <c r="F14" s="134"/>
      <c r="H14" s="143">
        <f>SUM(D7:D8)+H9</f>
        <v>20921.07</v>
      </c>
      <c r="I14" s="143">
        <f>D9-H9</f>
        <v>1549.37</v>
      </c>
      <c r="J14" s="130" t="s">
        <v>101</v>
      </c>
      <c r="K14">
        <v>10</v>
      </c>
      <c r="L14" s="175">
        <f>H14/12*K14</f>
        <v>17434.225</v>
      </c>
    </row>
    <row r="15" spans="3:12" ht="13.5" thickBot="1">
      <c r="C15" s="794"/>
      <c r="D15" s="795"/>
      <c r="E15" s="795"/>
      <c r="F15" s="796"/>
      <c r="H15" s="143">
        <f>SUM(E7:E8)+H9</f>
        <v>20921.07</v>
      </c>
      <c r="I15" s="146">
        <f>SUM(E9:E10)-H9</f>
        <v>3199.37</v>
      </c>
      <c r="J15" s="130" t="s">
        <v>102</v>
      </c>
      <c r="K15">
        <v>10</v>
      </c>
      <c r="L15" s="175">
        <f>H15/12*K15</f>
        <v>17434.225</v>
      </c>
    </row>
    <row r="16" spans="3:12" ht="12.75" customHeight="1" thickBot="1">
      <c r="C16" s="568"/>
      <c r="D16" s="160"/>
      <c r="E16" s="161" t="s">
        <v>118</v>
      </c>
      <c r="F16" s="162">
        <f>SUM(D12:F12)</f>
        <v>70711.31999999999</v>
      </c>
      <c r="H16" s="143">
        <f>SUM(F7:F8)+H9</f>
        <v>20921.07</v>
      </c>
      <c r="I16" s="146">
        <f>SUM(F9:F10)-H9</f>
        <v>3199.37</v>
      </c>
      <c r="J16" s="130" t="s">
        <v>103</v>
      </c>
      <c r="K16">
        <v>10</v>
      </c>
      <c r="L16" s="175">
        <f>H16/12*K16</f>
        <v>17434.225</v>
      </c>
    </row>
    <row r="17" spans="3:10" ht="13.5" thickBot="1">
      <c r="C17" s="788"/>
      <c r="D17" s="789"/>
      <c r="E17" s="789"/>
      <c r="F17" s="790"/>
      <c r="H17" s="144">
        <f>SUM(H14:H16)</f>
        <v>62763.21</v>
      </c>
      <c r="I17" s="173">
        <f>SUM(I14:I16)</f>
        <v>7948.11</v>
      </c>
      <c r="J17" s="147" t="s">
        <v>104</v>
      </c>
    </row>
    <row r="18" spans="3:10" ht="13.5" thickBot="1">
      <c r="C18" s="791"/>
      <c r="D18" s="792"/>
      <c r="E18" s="792"/>
      <c r="F18" s="793"/>
      <c r="H18" s="141"/>
      <c r="I18" s="174">
        <f>SUM(H17:I17)</f>
        <v>70711.31999999999</v>
      </c>
      <c r="J18" s="147" t="s">
        <v>104</v>
      </c>
    </row>
    <row r="21" ht="13.5" thickBot="1"/>
    <row r="22" spans="3:6" ht="13.5" thickBot="1">
      <c r="C22" s="131"/>
      <c r="D22" s="133"/>
      <c r="E22" s="133"/>
      <c r="F22" s="133"/>
    </row>
    <row r="23" spans="3:9" ht="13.5" thickBot="1">
      <c r="C23" s="203" t="s">
        <v>105</v>
      </c>
      <c r="D23" s="203" t="s">
        <v>115</v>
      </c>
      <c r="E23" s="203" t="s">
        <v>116</v>
      </c>
      <c r="F23" s="203" t="s">
        <v>117</v>
      </c>
      <c r="H23" s="145" t="s">
        <v>121</v>
      </c>
      <c r="I23" s="145" t="s">
        <v>100</v>
      </c>
    </row>
    <row r="24" spans="3:9" ht="13.5" thickBot="1">
      <c r="C24" s="132"/>
      <c r="D24" s="134"/>
      <c r="E24" s="134"/>
      <c r="F24" s="134"/>
      <c r="H24" s="148"/>
      <c r="I24" s="148"/>
    </row>
    <row r="25" spans="3:9" ht="13.5" thickBot="1">
      <c r="C25" s="163" t="s">
        <v>94</v>
      </c>
      <c r="D25" s="164">
        <v>16350</v>
      </c>
      <c r="E25" s="164">
        <v>16350</v>
      </c>
      <c r="F25" s="164">
        <v>16350</v>
      </c>
      <c r="H25" s="142">
        <v>16350</v>
      </c>
      <c r="I25" s="143"/>
    </row>
    <row r="26" spans="3:9" ht="13.5" thickBot="1">
      <c r="C26" s="163" t="s">
        <v>95</v>
      </c>
      <c r="D26" s="164">
        <v>3731.07</v>
      </c>
      <c r="E26" s="164">
        <v>3731.07</v>
      </c>
      <c r="F26" s="164">
        <v>3731.07</v>
      </c>
      <c r="H26" s="143">
        <f>D26</f>
        <v>3731.07</v>
      </c>
      <c r="I26" s="143"/>
    </row>
    <row r="27" spans="3:9" ht="13.5" thickBot="1">
      <c r="C27" s="163" t="s">
        <v>106</v>
      </c>
      <c r="D27" s="164">
        <v>1614.69</v>
      </c>
      <c r="E27" s="164">
        <v>1614.69</v>
      </c>
      <c r="F27" s="164">
        <v>1614.69</v>
      </c>
      <c r="H27" s="143">
        <v>840</v>
      </c>
      <c r="I27" s="143">
        <f>F27-H27</f>
        <v>774.69</v>
      </c>
    </row>
    <row r="28" spans="3:9" ht="13.5" thickBot="1">
      <c r="C28" s="163" t="s">
        <v>97</v>
      </c>
      <c r="D28" s="164">
        <v>0</v>
      </c>
      <c r="E28" s="164">
        <v>1650</v>
      </c>
      <c r="F28" s="164">
        <v>1650</v>
      </c>
      <c r="H28" s="143"/>
      <c r="I28" s="143">
        <v>1650</v>
      </c>
    </row>
    <row r="29" spans="3:9" ht="13.5" thickBot="1">
      <c r="C29" s="165"/>
      <c r="D29" s="166"/>
      <c r="E29" s="166"/>
      <c r="F29" s="166"/>
      <c r="H29" s="171"/>
      <c r="I29" s="171"/>
    </row>
    <row r="30" spans="3:10" ht="13.5" thickBot="1">
      <c r="C30" s="169" t="s">
        <v>98</v>
      </c>
      <c r="D30" s="170">
        <f>SUM(D25:D28)</f>
        <v>21695.76</v>
      </c>
      <c r="E30" s="170">
        <f>SUM(E25:E28)</f>
        <v>23345.76</v>
      </c>
      <c r="F30" s="170">
        <f>SUM(F25:F28)</f>
        <v>23345.76</v>
      </c>
      <c r="H30" s="572">
        <f>SUM(H25:H28)</f>
        <v>20921.07</v>
      </c>
      <c r="I30" s="176">
        <f>SUM(I25:I28)</f>
        <v>2424.69</v>
      </c>
      <c r="J30" s="130" t="s">
        <v>99</v>
      </c>
    </row>
    <row r="31" spans="3:9" ht="13.5" thickBot="1">
      <c r="C31" s="163"/>
      <c r="D31" s="164"/>
      <c r="E31" s="164"/>
      <c r="F31" s="164"/>
      <c r="H31" s="172"/>
      <c r="I31" s="172"/>
    </row>
    <row r="32" spans="3:10" ht="13.5" thickBot="1">
      <c r="C32" s="797"/>
      <c r="D32" s="798"/>
      <c r="E32" s="798"/>
      <c r="F32" s="799"/>
      <c r="H32" s="143">
        <f>SUM(D25:D26)+H27</f>
        <v>20921.07</v>
      </c>
      <c r="I32" s="143">
        <f>D27-H27</f>
        <v>774.69</v>
      </c>
      <c r="J32" s="130" t="s">
        <v>101</v>
      </c>
    </row>
    <row r="33" spans="3:10" ht="12.75" customHeight="1" thickBot="1">
      <c r="C33" s="569"/>
      <c r="D33" s="167"/>
      <c r="E33" s="168" t="s">
        <v>119</v>
      </c>
      <c r="F33" s="168">
        <f>SUM(D30:F30)</f>
        <v>68387.28</v>
      </c>
      <c r="H33" s="143">
        <f>SUM(E25:E26)+H27</f>
        <v>20921.07</v>
      </c>
      <c r="I33" s="146">
        <f>SUM(E27:E28)-H27</f>
        <v>2424.69</v>
      </c>
      <c r="J33" s="130" t="s">
        <v>102</v>
      </c>
    </row>
    <row r="34" spans="3:10" ht="12.75">
      <c r="C34" s="788"/>
      <c r="D34" s="789"/>
      <c r="E34" s="789"/>
      <c r="F34" s="790"/>
      <c r="H34" s="143">
        <f>SUM(F25:F26)+H27</f>
        <v>20921.07</v>
      </c>
      <c r="I34" s="146">
        <f>SUM(F27:F28)-H27</f>
        <v>2424.69</v>
      </c>
      <c r="J34" s="130" t="s">
        <v>103</v>
      </c>
    </row>
    <row r="35" spans="3:10" ht="13.5" thickBot="1">
      <c r="C35" s="791"/>
      <c r="D35" s="792"/>
      <c r="E35" s="792"/>
      <c r="F35" s="793"/>
      <c r="H35" s="144">
        <f>SUM(H32:H34)</f>
        <v>62763.21</v>
      </c>
      <c r="I35" s="173">
        <f>SUM(I32:I34)</f>
        <v>5624.07</v>
      </c>
      <c r="J35" s="147" t="s">
        <v>104</v>
      </c>
    </row>
    <row r="36" spans="9:10" ht="13.5" thickBot="1">
      <c r="I36" s="177">
        <f>SUM(H35:I35)</f>
        <v>68387.28</v>
      </c>
      <c r="J36" s="147" t="s">
        <v>104</v>
      </c>
    </row>
  </sheetData>
  <sheetProtection/>
  <mergeCells count="6">
    <mergeCell ref="C34:F34"/>
    <mergeCell ref="C35:F35"/>
    <mergeCell ref="C15:F15"/>
    <mergeCell ref="C17:F17"/>
    <mergeCell ref="C18:F18"/>
    <mergeCell ref="C32:F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ERC</dc:title>
  <dc:subject/>
  <dc:creator>Bruno Zampaglione</dc:creator>
  <cp:keywords/>
  <dc:description/>
  <cp:lastModifiedBy>Utente</cp:lastModifiedBy>
  <cp:lastPrinted>2021-04-11T05:04:27Z</cp:lastPrinted>
  <dcterms:created xsi:type="dcterms:W3CDTF">2006-02-27T13:33:59Z</dcterms:created>
  <dcterms:modified xsi:type="dcterms:W3CDTF">2021-04-19T07:18:30Z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