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a.corno\Desktop\"/>
    </mc:Choice>
  </mc:AlternateContent>
  <xr:revisionPtr revIDLastSave="0" documentId="13_ncr:1_{BF7905C3-9B5E-4A13-A1F5-1DDD6164C02D}" xr6:coauthVersionLast="36" xr6:coauthVersionMax="36" xr10:uidLastSave="{00000000-0000-0000-0000-000000000000}"/>
  <bookViews>
    <workbookView xWindow="0" yWindow="0" windowWidth="19200" windowHeight="6930" tabRatio="806" xr2:uid="{00000000-000D-0000-FFFF-FFFF00000000}"/>
  </bookViews>
  <sheets>
    <sheet name="LEGENDA" sheetId="27" r:id="rId1"/>
    <sheet name="Detailed Lump Sum Budget" sheetId="40" r:id="rId2"/>
    <sheet name="GANTT" sheetId="39" r:id="rId3"/>
    <sheet name="BUDGET HE" sheetId="31" r:id="rId4"/>
    <sheet name="Personnel A.1 - A.2" sheetId="28" r:id="rId5"/>
    <sheet name="Subcontracting" sheetId="38" r:id="rId6"/>
    <sheet name="Travel" sheetId="36" r:id="rId7"/>
    <sheet name="Equipment (Depreciation)" sheetId="26" r:id="rId8"/>
    <sheet name="Other Good and Services" sheetId="37" r:id="rId9"/>
    <sheet name="calcolo dottorandi  (2)" sheetId="35" r:id="rId10"/>
  </sheets>
  <definedNames>
    <definedName name="_xlnm.Print_Area" localSheetId="8">#N/A</definedName>
    <definedName name="_xlnm.Print_Area" localSheetId="4">#N/A</definedName>
    <definedName name="_xlnm.Print_Area" localSheetId="5">#N/A</definedName>
    <definedName name="_xlnm.Print_Area" localSheetId="6">#N/A</definedName>
  </definedNames>
  <calcPr calcId="191029"/>
</workbook>
</file>

<file path=xl/calcChain.xml><?xml version="1.0" encoding="utf-8"?>
<calcChain xmlns="http://schemas.openxmlformats.org/spreadsheetml/2006/main">
  <c r="AA8" i="40" l="1"/>
  <c r="AX21" i="28" l="1"/>
  <c r="AU21" i="28"/>
  <c r="AR21" i="28"/>
  <c r="AL21" i="28"/>
  <c r="AI21" i="28"/>
  <c r="Z21" i="28"/>
  <c r="W21" i="28"/>
  <c r="T21" i="28"/>
  <c r="Q21" i="28"/>
  <c r="AX31" i="28"/>
  <c r="AU31" i="28"/>
  <c r="AR31" i="28"/>
  <c r="AO31" i="28"/>
  <c r="AL31" i="28"/>
  <c r="AI31" i="28"/>
  <c r="AF31" i="28"/>
  <c r="AC31" i="28"/>
  <c r="Z31" i="28"/>
  <c r="W31" i="28"/>
  <c r="T31" i="28"/>
  <c r="Q31" i="28"/>
  <c r="D35" i="26" l="1"/>
  <c r="E37" i="26" s="1"/>
  <c r="AI56" i="28"/>
  <c r="AI55" i="28"/>
  <c r="AI54" i="28"/>
  <c r="AI52" i="28"/>
  <c r="AI51" i="28"/>
  <c r="AI49" i="28"/>
  <c r="AI48" i="28"/>
  <c r="AI47" i="28"/>
  <c r="AI37" i="28"/>
  <c r="AI36" i="28"/>
  <c r="AI35" i="28"/>
  <c r="AI34" i="28"/>
  <c r="AI33" i="28"/>
  <c r="AI32" i="28"/>
  <c r="AI30" i="28"/>
  <c r="AI29" i="28"/>
  <c r="AI28" i="28"/>
  <c r="AI27" i="28"/>
  <c r="AI26" i="28"/>
  <c r="AI25" i="28"/>
  <c r="AI24" i="28"/>
  <c r="AI23" i="28"/>
  <c r="AI20" i="28"/>
  <c r="AI19" i="28"/>
  <c r="AF20" i="28"/>
  <c r="AF19" i="28"/>
  <c r="AF18" i="28"/>
  <c r="AI18" i="28"/>
  <c r="AI17" i="28"/>
  <c r="AF17" i="28"/>
  <c r="AF16" i="28"/>
  <c r="AI16" i="28"/>
  <c r="AI15" i="28"/>
  <c r="AF15" i="28"/>
  <c r="AF14" i="28"/>
  <c r="AI14" i="28"/>
  <c r="AI13" i="28"/>
  <c r="AF13" i="28"/>
  <c r="AF12" i="28"/>
  <c r="AI12" i="28"/>
  <c r="AF11" i="28"/>
  <c r="AC10" i="28"/>
  <c r="AF10" i="28"/>
  <c r="AF49" i="28" l="1"/>
  <c r="AF50" i="28"/>
  <c r="AF51" i="28"/>
  <c r="AF52" i="28"/>
  <c r="AF53" i="28"/>
  <c r="AF54" i="28"/>
  <c r="AF55" i="28"/>
  <c r="AF56" i="28"/>
  <c r="AF48" i="28"/>
  <c r="AF47" i="28"/>
  <c r="AR49" i="28"/>
  <c r="AR50" i="28"/>
  <c r="AR51" i="28"/>
  <c r="AR52" i="28"/>
  <c r="AR53" i="28"/>
  <c r="AR54" i="28"/>
  <c r="AR55" i="28"/>
  <c r="AR56" i="28"/>
  <c r="AR48" i="28"/>
  <c r="AR47" i="28"/>
  <c r="AR34" i="28"/>
  <c r="AR35" i="28"/>
  <c r="AR36" i="28"/>
  <c r="AR33" i="28"/>
  <c r="AF34" i="28"/>
  <c r="AF35" i="28"/>
  <c r="AF36" i="28"/>
  <c r="AF33" i="28"/>
  <c r="AR24" i="28"/>
  <c r="AR25" i="28"/>
  <c r="AR26" i="28"/>
  <c r="AR27" i="28"/>
  <c r="AR29" i="28"/>
  <c r="AR23" i="28"/>
  <c r="AR22" i="28"/>
  <c r="AS31" i="28"/>
  <c r="AF24" i="28"/>
  <c r="AF25" i="28"/>
  <c r="AF26" i="28"/>
  <c r="AF27" i="28"/>
  <c r="AF28" i="28"/>
  <c r="AF29" i="28"/>
  <c r="AF23" i="28"/>
  <c r="AF22" i="28"/>
  <c r="AO11" i="28"/>
  <c r="AO12" i="28"/>
  <c r="AO13" i="28"/>
  <c r="AO14" i="28"/>
  <c r="AO15" i="28"/>
  <c r="AO16" i="28"/>
  <c r="AO17" i="28"/>
  <c r="AO18" i="28"/>
  <c r="AO19" i="28"/>
  <c r="AR11" i="28"/>
  <c r="AR12" i="28"/>
  <c r="AR13" i="28"/>
  <c r="AR14" i="28"/>
  <c r="AR15" i="28"/>
  <c r="AR16" i="28"/>
  <c r="AR17" i="28"/>
  <c r="AR18" i="28"/>
  <c r="AR19" i="28"/>
  <c r="C4" i="26" l="1"/>
  <c r="C3" i="26"/>
  <c r="B31" i="40"/>
  <c r="B33" i="40"/>
  <c r="B34" i="40"/>
  <c r="B30" i="40"/>
  <c r="B21" i="40"/>
  <c r="B22" i="40"/>
  <c r="B10" i="40"/>
  <c r="B11" i="40"/>
  <c r="B13" i="40"/>
  <c r="AL4" i="37"/>
  <c r="AI4" i="37"/>
  <c r="AF4" i="37"/>
  <c r="AC4" i="37"/>
  <c r="Z4" i="37"/>
  <c r="W4" i="37"/>
  <c r="T4" i="37"/>
  <c r="Q4" i="37"/>
  <c r="N4" i="37"/>
  <c r="K4" i="37"/>
  <c r="H4" i="37"/>
  <c r="E4" i="37"/>
  <c r="B4" i="37"/>
  <c r="AX4" i="36" l="1"/>
  <c r="AT4" i="36"/>
  <c r="AP4" i="36"/>
  <c r="AL4" i="36"/>
  <c r="AH4" i="36"/>
  <c r="AD4" i="36"/>
  <c r="Z4" i="36"/>
  <c r="V4" i="36"/>
  <c r="R4" i="36"/>
  <c r="N4" i="36"/>
  <c r="J4" i="36"/>
  <c r="F4" i="36"/>
  <c r="B4" i="36"/>
  <c r="N10" i="28"/>
  <c r="P10" i="28" s="1"/>
  <c r="N11" i="28"/>
  <c r="P11" i="28" s="1"/>
  <c r="N12" i="28"/>
  <c r="P12" i="28" s="1"/>
  <c r="N13" i="28"/>
  <c r="P13" i="28" s="1"/>
  <c r="N14" i="28"/>
  <c r="P14" i="28"/>
  <c r="N15" i="28"/>
  <c r="P15" i="28" s="1"/>
  <c r="N16" i="28"/>
  <c r="P16" i="28" s="1"/>
  <c r="N17" i="28"/>
  <c r="P17" i="28"/>
  <c r="N18" i="28"/>
  <c r="P18" i="28"/>
  <c r="N19" i="28"/>
  <c r="P19" i="28" s="1"/>
  <c r="N20" i="28"/>
  <c r="P20" i="28" s="1"/>
  <c r="O21" i="28"/>
  <c r="C7" i="40" s="1"/>
  <c r="N22" i="28"/>
  <c r="P22" i="28" s="1"/>
  <c r="N23" i="28"/>
  <c r="P23" i="28" s="1"/>
  <c r="N24" i="28"/>
  <c r="P24" i="28"/>
  <c r="N25" i="28"/>
  <c r="P25" i="28" s="1"/>
  <c r="N26" i="28"/>
  <c r="P26" i="28"/>
  <c r="N27" i="28"/>
  <c r="P27" i="28" s="1"/>
  <c r="N28" i="28"/>
  <c r="P28" i="28" s="1"/>
  <c r="N29" i="28"/>
  <c r="P29" i="28" s="1"/>
  <c r="O31" i="28"/>
  <c r="C8" i="40" s="1"/>
  <c r="N33" i="28"/>
  <c r="P33" i="28" s="1"/>
  <c r="N34" i="28"/>
  <c r="P34" i="28" s="1"/>
  <c r="N35" i="28"/>
  <c r="P35" i="28" s="1"/>
  <c r="N36" i="28"/>
  <c r="P36" i="28" s="1"/>
  <c r="O38" i="28"/>
  <c r="N47" i="28"/>
  <c r="P47" i="28"/>
  <c r="AJ20" i="40"/>
  <c r="AM12" i="40"/>
  <c r="AJ12" i="40"/>
  <c r="AD12" i="40"/>
  <c r="AA12" i="40"/>
  <c r="U12" i="40"/>
  <c r="O12" i="40"/>
  <c r="L12" i="40"/>
  <c r="I12" i="40"/>
  <c r="C12" i="40"/>
  <c r="AM3" i="40"/>
  <c r="AL4" i="38" s="1"/>
  <c r="I3" i="40"/>
  <c r="T9" i="28" s="1"/>
  <c r="K34" i="40"/>
  <c r="K33" i="40"/>
  <c r="K32" i="40"/>
  <c r="K31" i="40"/>
  <c r="K30" i="40"/>
  <c r="K22" i="40"/>
  <c r="K21" i="40"/>
  <c r="K14" i="40"/>
  <c r="K13" i="40"/>
  <c r="K11" i="40"/>
  <c r="K10" i="40"/>
  <c r="AJ3" i="40"/>
  <c r="AI4" i="38" s="1"/>
  <c r="AG3" i="40"/>
  <c r="AR9" i="28" s="1"/>
  <c r="AD3" i="40"/>
  <c r="AO9" i="28" s="1"/>
  <c r="AA3" i="40"/>
  <c r="AL9" i="28" s="1"/>
  <c r="X3" i="40"/>
  <c r="AI9" i="28" s="1"/>
  <c r="U3" i="40"/>
  <c r="AF9" i="28" s="1"/>
  <c r="R3" i="40"/>
  <c r="AC9" i="28" s="1"/>
  <c r="O3" i="40"/>
  <c r="N4" i="38" s="1"/>
  <c r="L3" i="40"/>
  <c r="K4" i="38" s="1"/>
  <c r="F3" i="40"/>
  <c r="Q9" i="28" s="1"/>
  <c r="C3" i="40"/>
  <c r="N9" i="28" s="1"/>
  <c r="AO34" i="40"/>
  <c r="AO33" i="40"/>
  <c r="AO32" i="40"/>
  <c r="AO31" i="40"/>
  <c r="AO30" i="40"/>
  <c r="AO22" i="40"/>
  <c r="AO21" i="40"/>
  <c r="AO14" i="40"/>
  <c r="AO13" i="40"/>
  <c r="AO11" i="40"/>
  <c r="AO10" i="40"/>
  <c r="AL34" i="40"/>
  <c r="AL33" i="40"/>
  <c r="AL32" i="40"/>
  <c r="AL31" i="40"/>
  <c r="AL30" i="40"/>
  <c r="AL22" i="40"/>
  <c r="AL21" i="40"/>
  <c r="AL14" i="40"/>
  <c r="AL13" i="40"/>
  <c r="AL11" i="40"/>
  <c r="AL10" i="40"/>
  <c r="AI34" i="40"/>
  <c r="AI33" i="40"/>
  <c r="AI32" i="40"/>
  <c r="AI31" i="40"/>
  <c r="AI30" i="40"/>
  <c r="AI22" i="40"/>
  <c r="AI21" i="40"/>
  <c r="AI14" i="40"/>
  <c r="AI13" i="40"/>
  <c r="AI11" i="40"/>
  <c r="AI10" i="40"/>
  <c r="AF34" i="40"/>
  <c r="AF33" i="40"/>
  <c r="AF32" i="40"/>
  <c r="AF31" i="40"/>
  <c r="AF30" i="40"/>
  <c r="AF22" i="40"/>
  <c r="AF21" i="40"/>
  <c r="AF14" i="40"/>
  <c r="AF13" i="40"/>
  <c r="AF11" i="40"/>
  <c r="AF10" i="40"/>
  <c r="AC34" i="40"/>
  <c r="AC33" i="40"/>
  <c r="AC32" i="40"/>
  <c r="AC31" i="40"/>
  <c r="AC30" i="40"/>
  <c r="AC22" i="40"/>
  <c r="AC21" i="40"/>
  <c r="AC14" i="40"/>
  <c r="AC13" i="40"/>
  <c r="AC11" i="40"/>
  <c r="AC10" i="40"/>
  <c r="Z34" i="40"/>
  <c r="Z33" i="40"/>
  <c r="Z32" i="40"/>
  <c r="Z31" i="40"/>
  <c r="Z30" i="40"/>
  <c r="Z22" i="40"/>
  <c r="Z21" i="40"/>
  <c r="Z14" i="40"/>
  <c r="Z13" i="40"/>
  <c r="Z11" i="40"/>
  <c r="Z10" i="40"/>
  <c r="W34" i="40"/>
  <c r="W33" i="40"/>
  <c r="W32" i="40"/>
  <c r="W31" i="40"/>
  <c r="W30" i="40"/>
  <c r="W22" i="40"/>
  <c r="W21" i="40"/>
  <c r="W14" i="40"/>
  <c r="W13" i="40"/>
  <c r="W11" i="40"/>
  <c r="W10" i="40"/>
  <c r="T34" i="40"/>
  <c r="T33" i="40"/>
  <c r="T32" i="40"/>
  <c r="T31" i="40"/>
  <c r="T30" i="40"/>
  <c r="T22" i="40"/>
  <c r="T21" i="40"/>
  <c r="T14" i="40"/>
  <c r="T13" i="40"/>
  <c r="T11" i="40"/>
  <c r="T10" i="40"/>
  <c r="Q34" i="40"/>
  <c r="Q33" i="40"/>
  <c r="Q32" i="40"/>
  <c r="Q31" i="40"/>
  <c r="Q30" i="40"/>
  <c r="Q22" i="40"/>
  <c r="Q21" i="40"/>
  <c r="Q14" i="40"/>
  <c r="Q13" i="40"/>
  <c r="Q11" i="40"/>
  <c r="Q10" i="40"/>
  <c r="N34" i="40"/>
  <c r="N33" i="40"/>
  <c r="N32" i="40"/>
  <c r="N31" i="40"/>
  <c r="N30" i="40"/>
  <c r="N22" i="40"/>
  <c r="N21" i="40"/>
  <c r="N14" i="40"/>
  <c r="N13" i="40"/>
  <c r="N11" i="40"/>
  <c r="N10" i="40"/>
  <c r="H34" i="40"/>
  <c r="H33" i="40"/>
  <c r="H32" i="40"/>
  <c r="H31" i="40"/>
  <c r="H30" i="40"/>
  <c r="H22" i="40"/>
  <c r="H21" i="40"/>
  <c r="H14" i="40"/>
  <c r="H13" i="40"/>
  <c r="H11" i="40"/>
  <c r="H10" i="40"/>
  <c r="E34" i="40"/>
  <c r="E33" i="40"/>
  <c r="E32" i="40"/>
  <c r="E31" i="40"/>
  <c r="E30" i="40"/>
  <c r="E22" i="40"/>
  <c r="E21" i="40"/>
  <c r="E14" i="40"/>
  <c r="E13" i="40"/>
  <c r="E11" i="40"/>
  <c r="E10" i="40"/>
  <c r="B32" i="40" l="1"/>
  <c r="B14" i="40"/>
  <c r="O40" i="28"/>
  <c r="N21" i="28"/>
  <c r="D7" i="40" s="1"/>
  <c r="E7" i="40" s="1"/>
  <c r="C9" i="40"/>
  <c r="AX9" i="28"/>
  <c r="Z9" i="28"/>
  <c r="AF4" i="38"/>
  <c r="H4" i="38"/>
  <c r="AU9" i="28"/>
  <c r="W9" i="28"/>
  <c r="AC4" i="38"/>
  <c r="E4" i="38"/>
  <c r="Z4" i="38"/>
  <c r="B4" i="38"/>
  <c r="W4" i="38"/>
  <c r="T4" i="38"/>
  <c r="Q4" i="38"/>
  <c r="P21" i="28" l="1"/>
  <c r="E67" i="28"/>
  <c r="E68" i="28"/>
  <c r="E69" i="28"/>
  <c r="E70" i="28"/>
  <c r="E66" i="28"/>
  <c r="D67" i="28"/>
  <c r="D68" i="28"/>
  <c r="D69" i="28"/>
  <c r="D70" i="28"/>
  <c r="F70" i="28" s="1"/>
  <c r="D66" i="28"/>
  <c r="I26" i="28"/>
  <c r="J26" i="28" s="1"/>
  <c r="L26" i="28" s="1"/>
  <c r="I27" i="28"/>
  <c r="J27" i="28" s="1"/>
  <c r="L27" i="28" s="1"/>
  <c r="I28" i="28"/>
  <c r="J28" i="28" s="1"/>
  <c r="I29" i="28"/>
  <c r="J29" i="28" s="1"/>
  <c r="L29" i="28" s="1"/>
  <c r="I30" i="28"/>
  <c r="J30" i="28" s="1"/>
  <c r="I25" i="28"/>
  <c r="J25" i="28" s="1"/>
  <c r="AY31" i="28"/>
  <c r="AM8" i="40" s="1"/>
  <c r="D71" i="28"/>
  <c r="I24" i="28"/>
  <c r="I23" i="28"/>
  <c r="I22" i="28"/>
  <c r="I37" i="28"/>
  <c r="BA28" i="28"/>
  <c r="AX28" i="28"/>
  <c r="AZ28" i="28" s="1"/>
  <c r="AU28" i="28"/>
  <c r="AW28" i="28" s="1"/>
  <c r="AO28" i="28"/>
  <c r="AQ28" i="28" s="1"/>
  <c r="AL28" i="28"/>
  <c r="AN28" i="28" s="1"/>
  <c r="AK28" i="28"/>
  <c r="AH28" i="28"/>
  <c r="Z28" i="28"/>
  <c r="AB28" i="28" s="1"/>
  <c r="T28" i="28"/>
  <c r="V28" i="28" s="1"/>
  <c r="BA27" i="28"/>
  <c r="AX27" i="28"/>
  <c r="AZ27" i="28" s="1"/>
  <c r="AU27" i="28"/>
  <c r="AW27" i="28" s="1"/>
  <c r="AT27" i="28"/>
  <c r="AO27" i="28"/>
  <c r="AQ27" i="28" s="1"/>
  <c r="AL27" i="28"/>
  <c r="AN27" i="28" s="1"/>
  <c r="AK27" i="28"/>
  <c r="AH27" i="28"/>
  <c r="AC27" i="28"/>
  <c r="AE27" i="28" s="1"/>
  <c r="Z27" i="28"/>
  <c r="AB27" i="28" s="1"/>
  <c r="W27" i="28"/>
  <c r="Y27" i="28" s="1"/>
  <c r="T27" i="28"/>
  <c r="V27" i="28" s="1"/>
  <c r="Q27" i="28"/>
  <c r="S27" i="28" s="1"/>
  <c r="BA26" i="28"/>
  <c r="AX26" i="28"/>
  <c r="AZ26" i="28" s="1"/>
  <c r="AU26" i="28"/>
  <c r="AW26" i="28" s="1"/>
  <c r="AT26" i="28"/>
  <c r="AO26" i="28"/>
  <c r="AQ26" i="28" s="1"/>
  <c r="AL26" i="28"/>
  <c r="AN26" i="28" s="1"/>
  <c r="AK26" i="28"/>
  <c r="AH26" i="28"/>
  <c r="AC26" i="28"/>
  <c r="AE26" i="28" s="1"/>
  <c r="Z26" i="28"/>
  <c r="AB26" i="28" s="1"/>
  <c r="W26" i="28"/>
  <c r="Y26" i="28" s="1"/>
  <c r="T26" i="28"/>
  <c r="V26" i="28" s="1"/>
  <c r="Q26" i="28"/>
  <c r="S26" i="28" s="1"/>
  <c r="BA29" i="28"/>
  <c r="AX29" i="28"/>
  <c r="AZ29" i="28" s="1"/>
  <c r="AU29" i="28"/>
  <c r="AW29" i="28" s="1"/>
  <c r="AT29" i="28"/>
  <c r="AO29" i="28"/>
  <c r="AQ29" i="28" s="1"/>
  <c r="AL29" i="28"/>
  <c r="AN29" i="28" s="1"/>
  <c r="AK29" i="28"/>
  <c r="AH29" i="28"/>
  <c r="AC29" i="28"/>
  <c r="AE29" i="28" s="1"/>
  <c r="Z29" i="28"/>
  <c r="AB29" i="28" s="1"/>
  <c r="W29" i="28"/>
  <c r="Y29" i="28" s="1"/>
  <c r="T29" i="28"/>
  <c r="V29" i="28" s="1"/>
  <c r="Q29" i="28"/>
  <c r="S29" i="28" s="1"/>
  <c r="D72" i="28"/>
  <c r="E72" i="28"/>
  <c r="BA36" i="28"/>
  <c r="AX36" i="28"/>
  <c r="AZ36" i="28" s="1"/>
  <c r="AU36" i="28"/>
  <c r="AW36" i="28" s="1"/>
  <c r="AT36" i="28"/>
  <c r="AO36" i="28"/>
  <c r="AQ36" i="28" s="1"/>
  <c r="AL36" i="28"/>
  <c r="AN36" i="28" s="1"/>
  <c r="AK36" i="28"/>
  <c r="AH36" i="28"/>
  <c r="AC36" i="28"/>
  <c r="AE36" i="28" s="1"/>
  <c r="Z36" i="28"/>
  <c r="AB36" i="28" s="1"/>
  <c r="W36" i="28"/>
  <c r="Y36" i="28" s="1"/>
  <c r="T36" i="28"/>
  <c r="V36" i="28" s="1"/>
  <c r="Q36" i="28"/>
  <c r="S36" i="28" s="1"/>
  <c r="I36" i="28"/>
  <c r="J36" i="28" s="1"/>
  <c r="L36" i="28" s="1"/>
  <c r="F68" i="28" l="1"/>
  <c r="L28" i="28"/>
  <c r="F69" i="28"/>
  <c r="F67" i="28"/>
  <c r="F66" i="28"/>
  <c r="BB27" i="28"/>
  <c r="G67" i="28" s="1"/>
  <c r="BB26" i="28"/>
  <c r="G66" i="28" s="1"/>
  <c r="F72" i="28"/>
  <c r="BB29" i="28"/>
  <c r="G69" i="28" s="1"/>
  <c r="BB36" i="28"/>
  <c r="G72" i="28" s="1"/>
  <c r="D73" i="28"/>
  <c r="E73" i="28"/>
  <c r="E71" i="28"/>
  <c r="P16" i="31"/>
  <c r="E75" i="28"/>
  <c r="E76" i="28"/>
  <c r="E77" i="28"/>
  <c r="E78" i="28"/>
  <c r="D77" i="28"/>
  <c r="D78" i="28"/>
  <c r="D76" i="28"/>
  <c r="AR28" i="28" l="1"/>
  <c r="AT28" i="28" s="1"/>
  <c r="W28" i="28"/>
  <c r="Y28" i="28" s="1"/>
  <c r="Q28" i="28"/>
  <c r="S28" i="28" s="1"/>
  <c r="AC28" i="28"/>
  <c r="AE28" i="28" s="1"/>
  <c r="H66" i="28"/>
  <c r="I66" i="28" s="1"/>
  <c r="J66" i="28" s="1"/>
  <c r="H67" i="28"/>
  <c r="I67" i="28" s="1"/>
  <c r="H69" i="28"/>
  <c r="I69" i="28" s="1"/>
  <c r="H72" i="28"/>
  <c r="I72" i="28" s="1"/>
  <c r="F73" i="28"/>
  <c r="J30" i="31"/>
  <c r="BB28" i="28" l="1"/>
  <c r="G68" i="28" s="1"/>
  <c r="H68" i="28" s="1"/>
  <c r="I68" i="28" s="1"/>
  <c r="J68" i="28" s="1"/>
  <c r="J69" i="28"/>
  <c r="K69" i="28"/>
  <c r="K66" i="28"/>
  <c r="K67" i="28"/>
  <c r="J67" i="28"/>
  <c r="E57" i="26"/>
  <c r="I20" i="40" s="1"/>
  <c r="BA20" i="28"/>
  <c r="BA19" i="28"/>
  <c r="BA18" i="28"/>
  <c r="BA17" i="28"/>
  <c r="BA16" i="28"/>
  <c r="BA15" i="28"/>
  <c r="BA14" i="28"/>
  <c r="BA13" i="28"/>
  <c r="BA12" i="28"/>
  <c r="BA11" i="28"/>
  <c r="BA10" i="28"/>
  <c r="BA51" i="28"/>
  <c r="AX51" i="28"/>
  <c r="AZ51" i="28" s="1"/>
  <c r="AU51" i="28"/>
  <c r="AW51" i="28" s="1"/>
  <c r="AT51" i="28"/>
  <c r="AL51" i="28"/>
  <c r="AN51" i="28" s="1"/>
  <c r="AK51" i="28"/>
  <c r="AH51" i="28"/>
  <c r="AC51" i="28"/>
  <c r="AE51" i="28" s="1"/>
  <c r="Z51" i="28"/>
  <c r="AB51" i="28" s="1"/>
  <c r="W51" i="28"/>
  <c r="Y51" i="28" s="1"/>
  <c r="T51" i="28"/>
  <c r="V51" i="28" s="1"/>
  <c r="Q51" i="28"/>
  <c r="S51" i="28" s="1"/>
  <c r="N51" i="28"/>
  <c r="P51" i="28" s="1"/>
  <c r="J51" i="28"/>
  <c r="L51" i="28" s="1"/>
  <c r="AO51" i="28" s="1"/>
  <c r="AQ51" i="28" s="1"/>
  <c r="BA49" i="28"/>
  <c r="AX49" i="28"/>
  <c r="AZ49" i="28" s="1"/>
  <c r="AU49" i="28"/>
  <c r="AW49" i="28" s="1"/>
  <c r="AT49" i="28"/>
  <c r="AK49" i="28"/>
  <c r="AH49" i="28"/>
  <c r="AC49" i="28"/>
  <c r="AE49" i="28" s="1"/>
  <c r="Z49" i="28"/>
  <c r="AB49" i="28" s="1"/>
  <c r="W49" i="28"/>
  <c r="Y49" i="28" s="1"/>
  <c r="T49" i="28"/>
  <c r="V49" i="28" s="1"/>
  <c r="Q49" i="28"/>
  <c r="S49" i="28" s="1"/>
  <c r="N49" i="28"/>
  <c r="P49" i="28" s="1"/>
  <c r="J49" i="28"/>
  <c r="L49" i="28" s="1"/>
  <c r="AL49" i="28" s="1"/>
  <c r="AN49" i="28" s="1"/>
  <c r="K68" i="28" l="1"/>
  <c r="AO49" i="28"/>
  <c r="AQ49" i="28" s="1"/>
  <c r="BB49" i="28" s="1"/>
  <c r="G76" i="28" s="1"/>
  <c r="BB51" i="28"/>
  <c r="G78" i="28" s="1"/>
  <c r="I12" i="28" l="1"/>
  <c r="I13" i="28"/>
  <c r="I14" i="28"/>
  <c r="I15" i="28"/>
  <c r="I16" i="28"/>
  <c r="I17" i="28"/>
  <c r="J17" i="28" s="1"/>
  <c r="L17" i="28" s="1"/>
  <c r="T17" i="28" s="1"/>
  <c r="V17" i="28" s="1"/>
  <c r="I18" i="28"/>
  <c r="J18" i="28" s="1"/>
  <c r="L18" i="28" s="1"/>
  <c r="AL18" i="28" s="1"/>
  <c r="I19" i="28"/>
  <c r="I20" i="28"/>
  <c r="I11" i="28"/>
  <c r="AU18" i="28"/>
  <c r="AT18" i="28"/>
  <c r="AH18" i="28"/>
  <c r="AC18" i="28"/>
  <c r="Z18" i="28"/>
  <c r="W18" i="28"/>
  <c r="T18" i="28"/>
  <c r="Q18" i="28"/>
  <c r="AX17" i="28"/>
  <c r="AZ17" i="28" s="1"/>
  <c r="AU17" i="28"/>
  <c r="AW17" i="28" s="1"/>
  <c r="AT17" i="28"/>
  <c r="AQ17" i="28"/>
  <c r="AL17" i="28"/>
  <c r="AN17" i="28" s="1"/>
  <c r="AK17" i="28"/>
  <c r="AH17" i="28"/>
  <c r="AC17" i="28"/>
  <c r="AE17" i="28" s="1"/>
  <c r="Z17" i="28"/>
  <c r="AB17" i="28" s="1"/>
  <c r="W17" i="28"/>
  <c r="Y17" i="28" s="1"/>
  <c r="AU14" i="28"/>
  <c r="AW14" i="28" s="1"/>
  <c r="AT14" i="28"/>
  <c r="AQ14" i="28"/>
  <c r="AK14" i="28"/>
  <c r="AH14" i="28"/>
  <c r="W14" i="28"/>
  <c r="Y14" i="28" s="1"/>
  <c r="T14" i="28"/>
  <c r="V14" i="28" s="1"/>
  <c r="Q14" i="28"/>
  <c r="S14" i="28" s="1"/>
  <c r="AU13" i="28"/>
  <c r="AW13" i="28" s="1"/>
  <c r="AT13" i="28"/>
  <c r="AQ13" i="28"/>
  <c r="AK13" i="28"/>
  <c r="AH13" i="28"/>
  <c r="W13" i="28"/>
  <c r="Y13" i="28" s="1"/>
  <c r="T13" i="28"/>
  <c r="V13" i="28" s="1"/>
  <c r="Q13" i="28"/>
  <c r="S13" i="28" s="1"/>
  <c r="AX18" i="28" l="1"/>
  <c r="AZ18" i="28" s="1"/>
  <c r="Q17" i="28"/>
  <c r="S17" i="28" s="1"/>
  <c r="BB17" i="28" s="1"/>
  <c r="AN18" i="28"/>
  <c r="AB18" i="28"/>
  <c r="AK18" i="28"/>
  <c r="AQ18" i="28"/>
  <c r="Y18" i="28"/>
  <c r="AE18" i="28"/>
  <c r="AW18" i="28"/>
  <c r="S18" i="28"/>
  <c r="V18" i="28"/>
  <c r="AL10" i="28"/>
  <c r="Z10" i="28"/>
  <c r="BB18" i="28" l="1"/>
  <c r="AP31" i="37"/>
  <c r="AP29" i="37"/>
  <c r="AP28" i="37"/>
  <c r="AP27" i="37"/>
  <c r="AP23" i="37"/>
  <c r="AP19" i="37"/>
  <c r="AP18" i="37"/>
  <c r="AP14" i="37"/>
  <c r="AP15" i="37" s="1"/>
  <c r="AP10" i="37"/>
  <c r="AP9" i="37"/>
  <c r="AP8" i="37"/>
  <c r="AP7" i="37"/>
  <c r="T32" i="37"/>
  <c r="U28" i="40" s="1"/>
  <c r="Q32" i="37"/>
  <c r="R28" i="40" s="1"/>
  <c r="N32" i="37"/>
  <c r="O28" i="40" s="1"/>
  <c r="K32" i="37"/>
  <c r="L28" i="40" s="1"/>
  <c r="H32" i="37"/>
  <c r="I28" i="40" s="1"/>
  <c r="V31" i="37"/>
  <c r="S31" i="37"/>
  <c r="P31" i="37"/>
  <c r="M31" i="37"/>
  <c r="J31" i="37"/>
  <c r="V29" i="37"/>
  <c r="S29" i="37"/>
  <c r="P29" i="37"/>
  <c r="P32" i="37" s="1"/>
  <c r="G33" i="31" s="1"/>
  <c r="M29" i="37"/>
  <c r="J29" i="37"/>
  <c r="V28" i="37"/>
  <c r="S28" i="37"/>
  <c r="P28" i="37"/>
  <c r="M28" i="37"/>
  <c r="J28" i="37"/>
  <c r="V27" i="37"/>
  <c r="S27" i="37"/>
  <c r="P27" i="37"/>
  <c r="M27" i="37"/>
  <c r="J27" i="37"/>
  <c r="V24" i="37"/>
  <c r="I32" i="31" s="1"/>
  <c r="T24" i="37"/>
  <c r="U27" i="40" s="1"/>
  <c r="Q24" i="37"/>
  <c r="R27" i="40" s="1"/>
  <c r="N24" i="37"/>
  <c r="O27" i="40" s="1"/>
  <c r="K24" i="37"/>
  <c r="L27" i="40" s="1"/>
  <c r="H24" i="37"/>
  <c r="I27" i="40" s="1"/>
  <c r="V23" i="37"/>
  <c r="S23" i="37"/>
  <c r="S24" i="37" s="1"/>
  <c r="P23" i="37"/>
  <c r="P24" i="37"/>
  <c r="G32" i="31" s="1"/>
  <c r="M23" i="37"/>
  <c r="M24" i="37" s="1"/>
  <c r="J23" i="37"/>
  <c r="J24" i="37" s="1"/>
  <c r="T20" i="37"/>
  <c r="U26" i="40" s="1"/>
  <c r="S20" i="37"/>
  <c r="H31" i="31" s="1"/>
  <c r="Q20" i="37"/>
  <c r="R26" i="40" s="1"/>
  <c r="N20" i="37"/>
  <c r="O26" i="40" s="1"/>
  <c r="K20" i="37"/>
  <c r="L26" i="40" s="1"/>
  <c r="H20" i="37"/>
  <c r="I26" i="40" s="1"/>
  <c r="V19" i="37"/>
  <c r="P19" i="37"/>
  <c r="M19" i="37"/>
  <c r="J19" i="37"/>
  <c r="V18" i="37"/>
  <c r="P18" i="37"/>
  <c r="P20" i="37" s="1"/>
  <c r="M18" i="37"/>
  <c r="J18" i="37"/>
  <c r="U15" i="37"/>
  <c r="V25" i="40" s="1"/>
  <c r="T15" i="37"/>
  <c r="U25" i="40" s="1"/>
  <c r="R15" i="37"/>
  <c r="S25" i="40" s="1"/>
  <c r="Q15" i="37"/>
  <c r="R25" i="40" s="1"/>
  <c r="O15" i="37"/>
  <c r="P25" i="40" s="1"/>
  <c r="N15" i="37"/>
  <c r="O25" i="40" s="1"/>
  <c r="L15" i="37"/>
  <c r="M25" i="40" s="1"/>
  <c r="K15" i="37"/>
  <c r="L25" i="40" s="1"/>
  <c r="N25" i="40" s="1"/>
  <c r="I15" i="37"/>
  <c r="J25" i="40" s="1"/>
  <c r="K25" i="40" s="1"/>
  <c r="H15" i="37"/>
  <c r="I25" i="40" s="1"/>
  <c r="V14" i="37"/>
  <c r="V15" i="37"/>
  <c r="I30" i="31" s="1"/>
  <c r="S14" i="37"/>
  <c r="S15" i="37" s="1"/>
  <c r="H30" i="31" s="1"/>
  <c r="P14" i="37"/>
  <c r="P15" i="37" s="1"/>
  <c r="G30" i="31" s="1"/>
  <c r="M14" i="37"/>
  <c r="M15" i="37"/>
  <c r="F30" i="31" s="1"/>
  <c r="J14" i="37"/>
  <c r="J15" i="37" s="1"/>
  <c r="E30" i="31" s="1"/>
  <c r="T11" i="37"/>
  <c r="U24" i="40" s="1"/>
  <c r="Q11" i="37"/>
  <c r="R24" i="40" s="1"/>
  <c r="N11" i="37"/>
  <c r="O24" i="40" s="1"/>
  <c r="K11" i="37"/>
  <c r="L24" i="40" s="1"/>
  <c r="H11" i="37"/>
  <c r="I24" i="40" s="1"/>
  <c r="V10" i="37"/>
  <c r="S10" i="37"/>
  <c r="P10" i="37"/>
  <c r="M10" i="37"/>
  <c r="J10" i="37"/>
  <c r="V9" i="37"/>
  <c r="S9" i="37"/>
  <c r="P9" i="37"/>
  <c r="M9" i="37"/>
  <c r="J9" i="37"/>
  <c r="V8" i="37"/>
  <c r="V11" i="37" s="1"/>
  <c r="S8" i="37"/>
  <c r="P8" i="37"/>
  <c r="M8" i="37"/>
  <c r="J8" i="37"/>
  <c r="V7" i="37"/>
  <c r="S7" i="37"/>
  <c r="S11" i="37" s="1"/>
  <c r="P7" i="37"/>
  <c r="M7" i="37"/>
  <c r="J7" i="37"/>
  <c r="Y7" i="37"/>
  <c r="Y8" i="37"/>
  <c r="Y9" i="37"/>
  <c r="Y10" i="37"/>
  <c r="W11" i="37"/>
  <c r="X24" i="40" s="1"/>
  <c r="Y14" i="37"/>
  <c r="Y15" i="37" s="1"/>
  <c r="W15" i="37"/>
  <c r="X25" i="40" s="1"/>
  <c r="X15" i="37"/>
  <c r="Y25" i="40" s="1"/>
  <c r="Y18" i="37"/>
  <c r="Y20" i="37" s="1"/>
  <c r="Y19" i="37"/>
  <c r="W20" i="37"/>
  <c r="X26" i="40" s="1"/>
  <c r="Y23" i="37"/>
  <c r="Y24" i="37" s="1"/>
  <c r="W24" i="37"/>
  <c r="X27" i="40" s="1"/>
  <c r="Y27" i="37"/>
  <c r="Y28" i="37"/>
  <c r="Y29" i="37"/>
  <c r="Y31" i="37"/>
  <c r="W32" i="37"/>
  <c r="X28" i="40" s="1"/>
  <c r="E61" i="26"/>
  <c r="E60" i="26"/>
  <c r="E59" i="26"/>
  <c r="E58" i="26"/>
  <c r="L20" i="40" s="1"/>
  <c r="BC8" i="36"/>
  <c r="BC7" i="36"/>
  <c r="BC6" i="36"/>
  <c r="AT9" i="36"/>
  <c r="AJ18" i="40" s="1"/>
  <c r="AP9" i="36"/>
  <c r="AG18" i="40" s="1"/>
  <c r="AL9" i="36"/>
  <c r="AD18" i="40" s="1"/>
  <c r="AH9" i="36"/>
  <c r="AA18" i="40" s="1"/>
  <c r="AD9" i="36"/>
  <c r="X18" i="40" s="1"/>
  <c r="AV8" i="36"/>
  <c r="N22" i="31" s="1"/>
  <c r="AR8" i="36"/>
  <c r="M22" i="31" s="1"/>
  <c r="AN8" i="36"/>
  <c r="L22" i="31" s="1"/>
  <c r="AJ8" i="36"/>
  <c r="K22" i="31" s="1"/>
  <c r="AF8" i="36"/>
  <c r="J22" i="31" s="1"/>
  <c r="AV7" i="36"/>
  <c r="N21" i="31" s="1"/>
  <c r="AR7" i="36"/>
  <c r="M21" i="31" s="1"/>
  <c r="AN7" i="36"/>
  <c r="L21" i="31" s="1"/>
  <c r="AJ7" i="36"/>
  <c r="K21" i="31" s="1"/>
  <c r="AF7" i="36"/>
  <c r="J21" i="31" s="1"/>
  <c r="AV6" i="36"/>
  <c r="N20" i="31" s="1"/>
  <c r="AR6" i="36"/>
  <c r="M20" i="31" s="1"/>
  <c r="AN6" i="36"/>
  <c r="L20" i="31" s="1"/>
  <c r="AJ6" i="36"/>
  <c r="AK6" i="36" s="1"/>
  <c r="AF6" i="36"/>
  <c r="BA56" i="28"/>
  <c r="BA52" i="28"/>
  <c r="BA53" i="28"/>
  <c r="BA54" i="28"/>
  <c r="BA55" i="28"/>
  <c r="BA50" i="28"/>
  <c r="BA48" i="28"/>
  <c r="BA47" i="28"/>
  <c r="BA33" i="28"/>
  <c r="BA34" i="28"/>
  <c r="BA35" i="28"/>
  <c r="BA37" i="28"/>
  <c r="BA32" i="28"/>
  <c r="BA23" i="28"/>
  <c r="BA24" i="28"/>
  <c r="BA25" i="28"/>
  <c r="BA30" i="28"/>
  <c r="BA22" i="28"/>
  <c r="AP8" i="38"/>
  <c r="AP7" i="38"/>
  <c r="AP6" i="38"/>
  <c r="N9" i="38"/>
  <c r="O16" i="40" s="1"/>
  <c r="P8" i="38"/>
  <c r="P9" i="38" s="1"/>
  <c r="P7" i="38"/>
  <c r="P6" i="38"/>
  <c r="Q9" i="38"/>
  <c r="R16" i="40" s="1"/>
  <c r="S8" i="38"/>
  <c r="S7" i="38"/>
  <c r="S6" i="38"/>
  <c r="Z9" i="38"/>
  <c r="AA16" i="40" s="1"/>
  <c r="AB8" i="38"/>
  <c r="AB7" i="38"/>
  <c r="AB6" i="38"/>
  <c r="AC9" i="38"/>
  <c r="AD16" i="40" s="1"/>
  <c r="AE8" i="38"/>
  <c r="AE7" i="38"/>
  <c r="AE6" i="38"/>
  <c r="AF9" i="38"/>
  <c r="AG16" i="40" s="1"/>
  <c r="AH8" i="38"/>
  <c r="AH7" i="38"/>
  <c r="AH6" i="38"/>
  <c r="AP57" i="28"/>
  <c r="AO56" i="28"/>
  <c r="AQ56" i="28" s="1"/>
  <c r="AO55" i="28"/>
  <c r="AQ55" i="28" s="1"/>
  <c r="AO54" i="28"/>
  <c r="AQ54" i="28" s="1"/>
  <c r="AO53" i="28"/>
  <c r="AQ53" i="28" s="1"/>
  <c r="AO52" i="28"/>
  <c r="AQ52" i="28" s="1"/>
  <c r="AO50" i="28"/>
  <c r="AQ50" i="28" s="1"/>
  <c r="AO47" i="28"/>
  <c r="AQ47" i="28" s="1"/>
  <c r="AP38" i="28"/>
  <c r="AD9" i="40" s="1"/>
  <c r="AO35" i="28"/>
  <c r="AQ35" i="28" s="1"/>
  <c r="AO34" i="28"/>
  <c r="AQ34" i="28" s="1"/>
  <c r="AO33" i="28"/>
  <c r="AP31" i="28"/>
  <c r="AD8" i="40" s="1"/>
  <c r="AO30" i="28"/>
  <c r="AQ30" i="28" s="1"/>
  <c r="AO25" i="28"/>
  <c r="AQ25" i="28" s="1"/>
  <c r="AO24" i="28"/>
  <c r="AQ24" i="28" s="1"/>
  <c r="AO23" i="28"/>
  <c r="AO22" i="28"/>
  <c r="AQ22" i="28" s="1"/>
  <c r="AP21" i="28"/>
  <c r="AQ15" i="28"/>
  <c r="AQ12" i="28"/>
  <c r="AQ11" i="28"/>
  <c r="AG57" i="28"/>
  <c r="AH56" i="28"/>
  <c r="AH55" i="28"/>
  <c r="AH54" i="28"/>
  <c r="AH53" i="28"/>
  <c r="AH52" i="28"/>
  <c r="AH50" i="28"/>
  <c r="AH48" i="28"/>
  <c r="AH47" i="28"/>
  <c r="AG38" i="28"/>
  <c r="U9" i="40" s="1"/>
  <c r="AH35" i="28"/>
  <c r="AH34" i="28"/>
  <c r="AH33" i="28"/>
  <c r="AG31" i="28"/>
  <c r="U8" i="40" s="1"/>
  <c r="AH25" i="28"/>
  <c r="AH24" i="28"/>
  <c r="AH23" i="28"/>
  <c r="AG21" i="28"/>
  <c r="AH20" i="28"/>
  <c r="AH19" i="28"/>
  <c r="AH16" i="28"/>
  <c r="AH15" i="28"/>
  <c r="AH12" i="28"/>
  <c r="AH11" i="28"/>
  <c r="AJ57" i="28"/>
  <c r="X12" i="40" s="1"/>
  <c r="AK56" i="28"/>
  <c r="AK55" i="28"/>
  <c r="AK54" i="28"/>
  <c r="AI53" i="28"/>
  <c r="AK53" i="28" s="1"/>
  <c r="AK52" i="28"/>
  <c r="AK48" i="28"/>
  <c r="AK47" i="28"/>
  <c r="AJ38" i="28"/>
  <c r="X9" i="40" s="1"/>
  <c r="AK37" i="28"/>
  <c r="AK35" i="28"/>
  <c r="AK34" i="28"/>
  <c r="AK33" i="28"/>
  <c r="AJ31" i="28"/>
  <c r="X8" i="40" s="1"/>
  <c r="AK30" i="28"/>
  <c r="AK25" i="28"/>
  <c r="AK24" i="28"/>
  <c r="AJ21" i="28"/>
  <c r="X7" i="40" s="1"/>
  <c r="AK20" i="28"/>
  <c r="AK19" i="28"/>
  <c r="AK16" i="28"/>
  <c r="AK15" i="28"/>
  <c r="AK12" i="28"/>
  <c r="AM57" i="28"/>
  <c r="AL56" i="28"/>
  <c r="AN56" i="28" s="1"/>
  <c r="AL55" i="28"/>
  <c r="AN55" i="28" s="1"/>
  <c r="AL54" i="28"/>
  <c r="AN54" i="28" s="1"/>
  <c r="AL53" i="28"/>
  <c r="AN53" i="28" s="1"/>
  <c r="AL52" i="28"/>
  <c r="AN52" i="28" s="1"/>
  <c r="AL50" i="28"/>
  <c r="AN50" i="28" s="1"/>
  <c r="AM38" i="28"/>
  <c r="AA9" i="40" s="1"/>
  <c r="AL35" i="28"/>
  <c r="AN35" i="28" s="1"/>
  <c r="AL34" i="28"/>
  <c r="AN34" i="28" s="1"/>
  <c r="AL33" i="28"/>
  <c r="AN33" i="28" s="1"/>
  <c r="AM31" i="28"/>
  <c r="AL30" i="28"/>
  <c r="AN30" i="28" s="1"/>
  <c r="AL25" i="28"/>
  <c r="AN25" i="28" s="1"/>
  <c r="AL24" i="28"/>
  <c r="AN24" i="28" s="1"/>
  <c r="AL23" i="28"/>
  <c r="AM21" i="28"/>
  <c r="AA7" i="40" s="1"/>
  <c r="AL16" i="28"/>
  <c r="AN16" i="28" s="1"/>
  <c r="AL15" i="28"/>
  <c r="AN15" i="28" s="1"/>
  <c r="AN10" i="28"/>
  <c r="AS57" i="28"/>
  <c r="AG12" i="40" s="1"/>
  <c r="AT56" i="28"/>
  <c r="AT55" i="28"/>
  <c r="AT54" i="28"/>
  <c r="AT53" i="28"/>
  <c r="AT52" i="28"/>
  <c r="AT50" i="28"/>
  <c r="AT48" i="28"/>
  <c r="AT47" i="28"/>
  <c r="AS38" i="28"/>
  <c r="AG9" i="40" s="1"/>
  <c r="AT35" i="28"/>
  <c r="AT34" i="28"/>
  <c r="AT33" i="28"/>
  <c r="AG8" i="40"/>
  <c r="AT25" i="28"/>
  <c r="AT24" i="28"/>
  <c r="AT22" i="28"/>
  <c r="AS21" i="28"/>
  <c r="AG7" i="40" s="1"/>
  <c r="AT19" i="28"/>
  <c r="AT16" i="28"/>
  <c r="AT15" i="28"/>
  <c r="AT12" i="28"/>
  <c r="AT11" i="28"/>
  <c r="O24" i="37"/>
  <c r="P27" i="40" s="1"/>
  <c r="M20" i="37"/>
  <c r="F31" i="31" s="1"/>
  <c r="L20" i="37"/>
  <c r="M26" i="40" s="1"/>
  <c r="J32" i="37"/>
  <c r="E33" i="31" s="1"/>
  <c r="I32" i="37"/>
  <c r="J28" i="40" s="1"/>
  <c r="M32" i="37"/>
  <c r="F33" i="31" s="1"/>
  <c r="J11" i="37"/>
  <c r="E29" i="31" s="1"/>
  <c r="I11" i="37"/>
  <c r="J24" i="40" s="1"/>
  <c r="AH10" i="28"/>
  <c r="I52" i="28"/>
  <c r="J52" i="28" s="1"/>
  <c r="L52" i="28" s="1"/>
  <c r="E67" i="26"/>
  <c r="Z4" i="39"/>
  <c r="I33" i="28"/>
  <c r="J33" i="28" s="1"/>
  <c r="L33" i="28" s="1"/>
  <c r="I34" i="28"/>
  <c r="J34" i="28" s="1"/>
  <c r="L34" i="28" s="1"/>
  <c r="I35" i="28"/>
  <c r="J35" i="28" s="1"/>
  <c r="L35" i="28" s="1"/>
  <c r="J37" i="28"/>
  <c r="I32" i="28"/>
  <c r="J32" i="28" s="1"/>
  <c r="L32" i="28" s="1"/>
  <c r="AO32" i="28" s="1"/>
  <c r="AQ32" i="28" s="1"/>
  <c r="R31" i="28"/>
  <c r="F8" i="40" s="1"/>
  <c r="J23" i="28"/>
  <c r="L23" i="28" s="1"/>
  <c r="J24" i="28"/>
  <c r="L24" i="28" s="1"/>
  <c r="W24" i="28"/>
  <c r="Y24" i="28" s="1"/>
  <c r="L25" i="28"/>
  <c r="T25" i="28"/>
  <c r="V25" i="28" s="1"/>
  <c r="L30" i="28"/>
  <c r="C5" i="39"/>
  <c r="D5" i="39"/>
  <c r="E5" i="39"/>
  <c r="F5" i="39" s="1"/>
  <c r="G5" i="39" s="1"/>
  <c r="H5" i="39" s="1"/>
  <c r="I5" i="39" s="1"/>
  <c r="J5" i="39" s="1"/>
  <c r="K5" i="39" s="1"/>
  <c r="L5" i="39" s="1"/>
  <c r="M5" i="39" s="1"/>
  <c r="N5" i="39" s="1"/>
  <c r="O5" i="39" s="1"/>
  <c r="P5" i="39" s="1"/>
  <c r="Q5" i="39" s="1"/>
  <c r="R5" i="39" s="1"/>
  <c r="S5" i="39" s="1"/>
  <c r="T5" i="39" s="1"/>
  <c r="U5" i="39" s="1"/>
  <c r="V5" i="39" s="1"/>
  <c r="W5" i="39" s="1"/>
  <c r="X5" i="39" s="1"/>
  <c r="Y5" i="39" s="1"/>
  <c r="Z5" i="39" s="1"/>
  <c r="AA5" i="39" s="1"/>
  <c r="AB5" i="39" s="1"/>
  <c r="AC5" i="39" s="1"/>
  <c r="AD5" i="39" s="1"/>
  <c r="AE5" i="39" s="1"/>
  <c r="AF5" i="39" s="1"/>
  <c r="AG5" i="39" s="1"/>
  <c r="AH5" i="39" s="1"/>
  <c r="AI5" i="39" s="1"/>
  <c r="AJ5" i="39" s="1"/>
  <c r="AK5" i="39" s="1"/>
  <c r="AL5" i="39" s="1"/>
  <c r="AM5" i="39" s="1"/>
  <c r="AN5" i="39" s="1"/>
  <c r="AO5" i="39" s="1"/>
  <c r="AP5" i="39" s="1"/>
  <c r="AQ5" i="39" s="1"/>
  <c r="AR5" i="39" s="1"/>
  <c r="AS5" i="39" s="1"/>
  <c r="AT5" i="39" s="1"/>
  <c r="AU5" i="39" s="1"/>
  <c r="AV5" i="39" s="1"/>
  <c r="AW5" i="39" s="1"/>
  <c r="AX5" i="39" s="1"/>
  <c r="AY5" i="39" s="1"/>
  <c r="AZ5" i="39" s="1"/>
  <c r="BA5" i="39" s="1"/>
  <c r="BB5" i="39" s="1"/>
  <c r="BC5" i="39" s="1"/>
  <c r="BD5" i="39" s="1"/>
  <c r="BE5" i="39" s="1"/>
  <c r="BF5" i="39" s="1"/>
  <c r="BG5" i="39" s="1"/>
  <c r="BH5" i="39" s="1"/>
  <c r="BI5" i="39" s="1"/>
  <c r="AC16" i="28"/>
  <c r="AE16" i="28" s="1"/>
  <c r="T12" i="28"/>
  <c r="V12" i="28" s="1"/>
  <c r="T20" i="28"/>
  <c r="V20" i="28" s="1"/>
  <c r="O57" i="28"/>
  <c r="AX32" i="28"/>
  <c r="AZ32" i="28" s="1"/>
  <c r="AU32" i="28"/>
  <c r="AW32" i="28" s="1"/>
  <c r="AU12" i="28"/>
  <c r="AW12" i="28" s="1"/>
  <c r="AU15" i="28"/>
  <c r="AW15" i="28" s="1"/>
  <c r="AU16" i="28"/>
  <c r="AW16" i="28" s="1"/>
  <c r="AU19" i="28"/>
  <c r="AW19" i="28" s="1"/>
  <c r="AB10" i="28"/>
  <c r="Z16" i="28"/>
  <c r="AB16" i="28" s="1"/>
  <c r="Z19" i="28"/>
  <c r="AB19" i="28" s="1"/>
  <c r="Z20" i="28"/>
  <c r="AB20" i="28" s="1"/>
  <c r="W11" i="28"/>
  <c r="Y11" i="28" s="1"/>
  <c r="W12" i="28"/>
  <c r="Y12" i="28" s="1"/>
  <c r="W19" i="28"/>
  <c r="Y19" i="28" s="1"/>
  <c r="Q12" i="28"/>
  <c r="S12" i="28" s="1"/>
  <c r="Q15" i="28"/>
  <c r="S15" i="28" s="1"/>
  <c r="Q19" i="28"/>
  <c r="S19" i="28" s="1"/>
  <c r="Q20" i="28"/>
  <c r="S20" i="28" s="1"/>
  <c r="AU47" i="28"/>
  <c r="AW47" i="28" s="1"/>
  <c r="AU48" i="28"/>
  <c r="AW48" i="28" s="1"/>
  <c r="AU50" i="28"/>
  <c r="AW50" i="28" s="1"/>
  <c r="Z47" i="28"/>
  <c r="AB47" i="28" s="1"/>
  <c r="Z48" i="28"/>
  <c r="AB48" i="28" s="1"/>
  <c r="W48" i="28"/>
  <c r="Y48" i="28" s="1"/>
  <c r="W50" i="28"/>
  <c r="Y50" i="28" s="1"/>
  <c r="R38" i="28"/>
  <c r="F9" i="40" s="1"/>
  <c r="J22" i="28"/>
  <c r="L22" i="28" s="1"/>
  <c r="AC22" i="28"/>
  <c r="AE22" i="28" s="1"/>
  <c r="AU11" i="28"/>
  <c r="AW11" i="28" s="1"/>
  <c r="I10" i="28"/>
  <c r="J10" i="28" s="1"/>
  <c r="L10" i="28" s="1"/>
  <c r="J12" i="28"/>
  <c r="L12" i="28" s="1"/>
  <c r="AL12" i="28" s="1"/>
  <c r="AN12" i="28" s="1"/>
  <c r="J15" i="28"/>
  <c r="L15" i="28" s="1"/>
  <c r="Z15" i="28" s="1"/>
  <c r="AB15" i="28" s="1"/>
  <c r="W15" i="28"/>
  <c r="Y15" i="28" s="1"/>
  <c r="B15" i="37"/>
  <c r="D7" i="36"/>
  <c r="E7" i="36" s="1"/>
  <c r="D6" i="36"/>
  <c r="C20" i="31" s="1"/>
  <c r="D8" i="36"/>
  <c r="C22" i="31" s="1"/>
  <c r="AX47" i="28"/>
  <c r="AZ47" i="28" s="1"/>
  <c r="AX48" i="28"/>
  <c r="AZ48" i="28" s="1"/>
  <c r="AX50" i="28"/>
  <c r="AZ50" i="28" s="1"/>
  <c r="AX52" i="28"/>
  <c r="AZ52" i="28" s="1"/>
  <c r="AX54" i="28"/>
  <c r="AZ54" i="28" s="1"/>
  <c r="AX55" i="28"/>
  <c r="AZ55" i="28" s="1"/>
  <c r="AX56" i="28"/>
  <c r="AZ56" i="28" s="1"/>
  <c r="AU52" i="28"/>
  <c r="AW52" i="28" s="1"/>
  <c r="AU53" i="28"/>
  <c r="AW53" i="28" s="1"/>
  <c r="AU54" i="28"/>
  <c r="AW54" i="28" s="1"/>
  <c r="AU55" i="28"/>
  <c r="AW55" i="28" s="1"/>
  <c r="AU56" i="28"/>
  <c r="AW56" i="28" s="1"/>
  <c r="AC48" i="28"/>
  <c r="AE48" i="28" s="1"/>
  <c r="AC50" i="28"/>
  <c r="AE50" i="28" s="1"/>
  <c r="AC52" i="28"/>
  <c r="AE52" i="28" s="1"/>
  <c r="AC54" i="28"/>
  <c r="AE54" i="28" s="1"/>
  <c r="AC55" i="28"/>
  <c r="AE55" i="28" s="1"/>
  <c r="AC56" i="28"/>
  <c r="AE56" i="28" s="1"/>
  <c r="Z50" i="28"/>
  <c r="AB50" i="28" s="1"/>
  <c r="Z52" i="28"/>
  <c r="AB52" i="28" s="1"/>
  <c r="Z53" i="28"/>
  <c r="AB53" i="28" s="1"/>
  <c r="Z54" i="28"/>
  <c r="AB54" i="28" s="1"/>
  <c r="Z55" i="28"/>
  <c r="AB55" i="28" s="1"/>
  <c r="Z56" i="28"/>
  <c r="AB56" i="28" s="1"/>
  <c r="W52" i="28"/>
  <c r="Y52" i="28" s="1"/>
  <c r="W54" i="28"/>
  <c r="Y54" i="28" s="1"/>
  <c r="W55" i="28"/>
  <c r="Y55" i="28" s="1"/>
  <c r="W56" i="28"/>
  <c r="Y56" i="28" s="1"/>
  <c r="T48" i="28"/>
  <c r="V48" i="28" s="1"/>
  <c r="T50" i="28"/>
  <c r="V50" i="28" s="1"/>
  <c r="T52" i="28"/>
  <c r="V52" i="28" s="1"/>
  <c r="T54" i="28"/>
  <c r="V54" i="28" s="1"/>
  <c r="T55" i="28"/>
  <c r="V55" i="28" s="1"/>
  <c r="T56" i="28"/>
  <c r="V56" i="28" s="1"/>
  <c r="Q47" i="28"/>
  <c r="S47" i="28" s="1"/>
  <c r="Q48" i="28"/>
  <c r="S48" i="28" s="1"/>
  <c r="Q50" i="28"/>
  <c r="S50" i="28" s="1"/>
  <c r="Q52" i="28"/>
  <c r="S52" i="28" s="1"/>
  <c r="Q53" i="28"/>
  <c r="S53" i="28" s="1"/>
  <c r="Q54" i="28"/>
  <c r="S54" i="28" s="1"/>
  <c r="Q55" i="28"/>
  <c r="S55" i="28" s="1"/>
  <c r="Q56" i="28"/>
  <c r="S56" i="28" s="1"/>
  <c r="N52" i="28"/>
  <c r="P52" i="28" s="1"/>
  <c r="N48" i="28"/>
  <c r="P48" i="28" s="1"/>
  <c r="N50" i="28"/>
  <c r="P50" i="28" s="1"/>
  <c r="N53" i="28"/>
  <c r="P53" i="28" s="1"/>
  <c r="N54" i="28"/>
  <c r="P54" i="28" s="1"/>
  <c r="N55" i="28"/>
  <c r="P55" i="28" s="1"/>
  <c r="N56" i="28"/>
  <c r="P56" i="28" s="1"/>
  <c r="AV21" i="28"/>
  <c r="AJ7" i="40" s="1"/>
  <c r="AD21" i="28"/>
  <c r="R21" i="28"/>
  <c r="F7" i="40" s="1"/>
  <c r="C15" i="37"/>
  <c r="D25" i="40" s="1"/>
  <c r="AK14" i="37"/>
  <c r="AK15" i="37" s="1"/>
  <c r="N30" i="31" s="1"/>
  <c r="AN6" i="38"/>
  <c r="AN7" i="38"/>
  <c r="AN8" i="38"/>
  <c r="AY21" i="28"/>
  <c r="AM7" i="40" s="1"/>
  <c r="AY38" i="28"/>
  <c r="AM9" i="40" s="1"/>
  <c r="AY57" i="28"/>
  <c r="AN14" i="37"/>
  <c r="AN15" i="37"/>
  <c r="O30" i="31" s="1"/>
  <c r="AV31" i="28"/>
  <c r="AJ8" i="40" s="1"/>
  <c r="AV38" i="28"/>
  <c r="AJ9" i="40" s="1"/>
  <c r="AV57" i="28"/>
  <c r="AK6" i="38"/>
  <c r="AK7" i="38"/>
  <c r="AK8" i="38"/>
  <c r="AD31" i="28"/>
  <c r="R8" i="40" s="1"/>
  <c r="AD38" i="28"/>
  <c r="R9" i="40" s="1"/>
  <c r="AD57" i="28"/>
  <c r="R12" i="40" s="1"/>
  <c r="AH14" i="37"/>
  <c r="AH15" i="37"/>
  <c r="M30" i="31" s="1"/>
  <c r="Y6" i="38"/>
  <c r="Y7" i="38"/>
  <c r="Y8" i="38"/>
  <c r="AA21" i="28"/>
  <c r="O7" i="40" s="1"/>
  <c r="AA31" i="28"/>
  <c r="O8" i="40" s="1"/>
  <c r="AA38" i="28"/>
  <c r="O9" i="40" s="1"/>
  <c r="AA57" i="28"/>
  <c r="AE14" i="37"/>
  <c r="AE15" i="37"/>
  <c r="L30" i="31" s="1"/>
  <c r="V6" i="38"/>
  <c r="V7" i="38"/>
  <c r="V8" i="38"/>
  <c r="X21" i="28"/>
  <c r="L7" i="40" s="1"/>
  <c r="X31" i="28"/>
  <c r="L8" i="40" s="1"/>
  <c r="X38" i="28"/>
  <c r="L9" i="40" s="1"/>
  <c r="X57" i="28"/>
  <c r="AB14" i="37"/>
  <c r="AB15" i="37" s="1"/>
  <c r="K30" i="31" s="1"/>
  <c r="M6" i="38"/>
  <c r="M7" i="38"/>
  <c r="M8" i="38"/>
  <c r="U21" i="28"/>
  <c r="I7" i="40" s="1"/>
  <c r="U31" i="28"/>
  <c r="I8" i="40" s="1"/>
  <c r="U38" i="28"/>
  <c r="I9" i="40" s="1"/>
  <c r="U57" i="28"/>
  <c r="J6" i="38"/>
  <c r="J7" i="38"/>
  <c r="J8" i="38"/>
  <c r="R57" i="28"/>
  <c r="F12" i="40" s="1"/>
  <c r="G14" i="37"/>
  <c r="G15" i="37" s="1"/>
  <c r="D30" i="31" s="1"/>
  <c r="G6" i="38"/>
  <c r="G7" i="38"/>
  <c r="G8" i="38"/>
  <c r="D7" i="37"/>
  <c r="D9" i="37"/>
  <c r="D8" i="37"/>
  <c r="D10" i="37"/>
  <c r="D6" i="38"/>
  <c r="D7" i="38"/>
  <c r="D8" i="38"/>
  <c r="AL9" i="38"/>
  <c r="AM16" i="40" s="1"/>
  <c r="AI9" i="38"/>
  <c r="AJ16" i="40" s="1"/>
  <c r="W9" i="38"/>
  <c r="X16" i="40" s="1"/>
  <c r="T9" i="38"/>
  <c r="U16" i="40" s="1"/>
  <c r="K9" i="38"/>
  <c r="L16" i="40" s="1"/>
  <c r="H9" i="38"/>
  <c r="I16" i="40" s="1"/>
  <c r="E9" i="38"/>
  <c r="B9" i="38"/>
  <c r="C16" i="40" s="1"/>
  <c r="D74" i="28"/>
  <c r="E74" i="28"/>
  <c r="D75" i="28"/>
  <c r="D79" i="28"/>
  <c r="E79" i="28"/>
  <c r="D80" i="28"/>
  <c r="E80" i="28"/>
  <c r="D81" i="28"/>
  <c r="E81" i="28"/>
  <c r="D82" i="28"/>
  <c r="E82" i="28"/>
  <c r="D83" i="28"/>
  <c r="E83" i="28"/>
  <c r="F8" i="26"/>
  <c r="F31" i="26"/>
  <c r="B35" i="26"/>
  <c r="B12" i="26"/>
  <c r="P14" i="31"/>
  <c r="P17" i="31"/>
  <c r="H6" i="36"/>
  <c r="D20" i="31" s="1"/>
  <c r="L6" i="36"/>
  <c r="E20" i="31" s="1"/>
  <c r="P6" i="36"/>
  <c r="F20" i="31" s="1"/>
  <c r="T6" i="36"/>
  <c r="G20" i="31" s="1"/>
  <c r="X6" i="36"/>
  <c r="H20" i="31" s="1"/>
  <c r="AB6" i="36"/>
  <c r="I20" i="31" s="1"/>
  <c r="AZ6" i="36"/>
  <c r="O20" i="31" s="1"/>
  <c r="H7" i="36"/>
  <c r="L7" i="36"/>
  <c r="P7" i="36"/>
  <c r="F21" i="31" s="1"/>
  <c r="T7" i="36"/>
  <c r="G21" i="31" s="1"/>
  <c r="X7" i="36"/>
  <c r="H21" i="31" s="1"/>
  <c r="AB7" i="36"/>
  <c r="I21" i="31" s="1"/>
  <c r="AZ7" i="36"/>
  <c r="O21" i="31" s="1"/>
  <c r="H8" i="36"/>
  <c r="D22" i="31" s="1"/>
  <c r="L8" i="36"/>
  <c r="E22" i="31" s="1"/>
  <c r="M8" i="36"/>
  <c r="P8" i="36"/>
  <c r="F22" i="31" s="1"/>
  <c r="T8" i="36"/>
  <c r="G22" i="31" s="1"/>
  <c r="X8" i="36"/>
  <c r="H22" i="31" s="1"/>
  <c r="AB8" i="36"/>
  <c r="I22" i="31" s="1"/>
  <c r="AZ8" i="36"/>
  <c r="O22" i="31" s="1"/>
  <c r="D12" i="26"/>
  <c r="E14" i="26" s="1"/>
  <c r="E55" i="26"/>
  <c r="C20" i="40" s="1"/>
  <c r="E56" i="26"/>
  <c r="F20" i="40" s="1"/>
  <c r="E62" i="26"/>
  <c r="E63" i="26"/>
  <c r="AA20" i="40" s="1"/>
  <c r="P26" i="31"/>
  <c r="G7" i="37"/>
  <c r="G8" i="37"/>
  <c r="G9" i="37"/>
  <c r="G10" i="37"/>
  <c r="AB7" i="37"/>
  <c r="AB8" i="37"/>
  <c r="AB9" i="37"/>
  <c r="AB10" i="37"/>
  <c r="AE7" i="37"/>
  <c r="AE11" i="37" s="1"/>
  <c r="AE8" i="37"/>
  <c r="AE9" i="37"/>
  <c r="AE10" i="37"/>
  <c r="AH7" i="37"/>
  <c r="AH8" i="37"/>
  <c r="AH9" i="37"/>
  <c r="AH10" i="37"/>
  <c r="AK7" i="37"/>
  <c r="AK8" i="37"/>
  <c r="AK9" i="37"/>
  <c r="AK10" i="37"/>
  <c r="AN7" i="37"/>
  <c r="AN8" i="37"/>
  <c r="AN9" i="37"/>
  <c r="D18" i="37"/>
  <c r="D19" i="37"/>
  <c r="G18" i="37"/>
  <c r="G19" i="37"/>
  <c r="G20" i="37" s="1"/>
  <c r="AB18" i="37"/>
  <c r="AB19" i="37"/>
  <c r="AE18" i="37"/>
  <c r="AE19" i="37"/>
  <c r="AH20" i="37"/>
  <c r="M31" i="31" s="1"/>
  <c r="AK18" i="37"/>
  <c r="AK20" i="37" s="1"/>
  <c r="AN18" i="37"/>
  <c r="D23" i="37"/>
  <c r="D24" i="37" s="1"/>
  <c r="C32" i="31" s="1"/>
  <c r="G24" i="37"/>
  <c r="D32" i="31" s="1"/>
  <c r="AB23" i="37"/>
  <c r="AB24" i="37"/>
  <c r="K32" i="31" s="1"/>
  <c r="AE23" i="37"/>
  <c r="AE24" i="37" s="1"/>
  <c r="L32" i="31" s="1"/>
  <c r="AH23" i="37"/>
  <c r="AH24" i="37" s="1"/>
  <c r="M32" i="31" s="1"/>
  <c r="AK23" i="37"/>
  <c r="AK24" i="37" s="1"/>
  <c r="N32" i="31" s="1"/>
  <c r="AN23" i="37"/>
  <c r="AN24" i="37" s="1"/>
  <c r="D27" i="37"/>
  <c r="D28" i="37"/>
  <c r="D29" i="37"/>
  <c r="D31" i="37"/>
  <c r="G27" i="37"/>
  <c r="G28" i="37"/>
  <c r="G29" i="37"/>
  <c r="G31" i="37"/>
  <c r="AB27" i="37"/>
  <c r="AB28" i="37"/>
  <c r="AB29" i="37"/>
  <c r="AB31" i="37"/>
  <c r="AB32" i="37" s="1"/>
  <c r="K33" i="31" s="1"/>
  <c r="AE27" i="37"/>
  <c r="AE28" i="37"/>
  <c r="AE29" i="37"/>
  <c r="AE31" i="37"/>
  <c r="AH27" i="37"/>
  <c r="AH28" i="37"/>
  <c r="AH29" i="37"/>
  <c r="AH31" i="37"/>
  <c r="AK27" i="37"/>
  <c r="AK28" i="37"/>
  <c r="AK29" i="37"/>
  <c r="AK31" i="37"/>
  <c r="AN27" i="37"/>
  <c r="AN28" i="37"/>
  <c r="AN29" i="37"/>
  <c r="AN31" i="37"/>
  <c r="P44" i="31"/>
  <c r="Q44" i="31" s="1"/>
  <c r="R44" i="31" s="1"/>
  <c r="P46" i="31"/>
  <c r="Q46" i="31" s="1"/>
  <c r="P48" i="31"/>
  <c r="Q48" i="31" s="1"/>
  <c r="P50" i="31"/>
  <c r="Q50" i="31" s="1"/>
  <c r="P52" i="31"/>
  <c r="Q52" i="31" s="1"/>
  <c r="P54" i="31"/>
  <c r="R54" i="31" s="1"/>
  <c r="P56" i="31"/>
  <c r="R56" i="31" s="1"/>
  <c r="P58" i="31"/>
  <c r="R58" i="31" s="1"/>
  <c r="I34" i="35"/>
  <c r="I33" i="35"/>
  <c r="I32" i="35"/>
  <c r="I35" i="35" s="1"/>
  <c r="C85" i="31"/>
  <c r="H34" i="35"/>
  <c r="H33" i="35"/>
  <c r="H32" i="35"/>
  <c r="H35" i="35" s="1"/>
  <c r="I36" i="35" s="1"/>
  <c r="H16" i="35"/>
  <c r="H15" i="35"/>
  <c r="H14" i="35"/>
  <c r="H17" i="35"/>
  <c r="I18" i="35"/>
  <c r="I16" i="35"/>
  <c r="I15" i="35"/>
  <c r="J19" i="28"/>
  <c r="L19" i="28" s="1"/>
  <c r="AL19" i="28" s="1"/>
  <c r="AN19" i="28" s="1"/>
  <c r="J47" i="28"/>
  <c r="L47" i="28" s="1"/>
  <c r="AL47" i="28" s="1"/>
  <c r="AN47" i="28" s="1"/>
  <c r="J48" i="28"/>
  <c r="L48" i="28" s="1"/>
  <c r="AL48" i="28" s="1"/>
  <c r="AN48" i="28" s="1"/>
  <c r="J50" i="28"/>
  <c r="L50" i="28" s="1"/>
  <c r="AI50" i="28" s="1"/>
  <c r="AK50" i="28" s="1"/>
  <c r="J53" i="28"/>
  <c r="L53" i="28" s="1"/>
  <c r="J54" i="28"/>
  <c r="L54" i="28" s="1"/>
  <c r="J55" i="28"/>
  <c r="L55" i="28" s="1"/>
  <c r="I56" i="28"/>
  <c r="J56" i="28" s="1"/>
  <c r="L56" i="28" s="1"/>
  <c r="B32" i="37"/>
  <c r="C28" i="40" s="1"/>
  <c r="E32" i="37"/>
  <c r="F28" i="40" s="1"/>
  <c r="Z32" i="37"/>
  <c r="AA28" i="40" s="1"/>
  <c r="AC32" i="37"/>
  <c r="AD28" i="40" s="1"/>
  <c r="AF32" i="37"/>
  <c r="AG28" i="40" s="1"/>
  <c r="AI32" i="37"/>
  <c r="AJ28" i="40" s="1"/>
  <c r="AL32" i="37"/>
  <c r="AM28" i="40" s="1"/>
  <c r="AL24" i="37"/>
  <c r="AM27" i="40" s="1"/>
  <c r="AI24" i="37"/>
  <c r="AJ27" i="40" s="1"/>
  <c r="AF24" i="37"/>
  <c r="AG27" i="40" s="1"/>
  <c r="E24" i="37"/>
  <c r="F27" i="40" s="1"/>
  <c r="Z24" i="37"/>
  <c r="AA27" i="40" s="1"/>
  <c r="AC24" i="37"/>
  <c r="AD27" i="40" s="1"/>
  <c r="B24" i="37"/>
  <c r="C27" i="40" s="1"/>
  <c r="B20" i="37"/>
  <c r="E20" i="37"/>
  <c r="F26" i="40" s="1"/>
  <c r="Z20" i="37"/>
  <c r="AA26" i="40" s="1"/>
  <c r="AC20" i="37"/>
  <c r="AD26" i="40" s="1"/>
  <c r="AF20" i="37"/>
  <c r="AG26" i="40" s="1"/>
  <c r="AI20" i="37"/>
  <c r="AJ26" i="40" s="1"/>
  <c r="AL20" i="37"/>
  <c r="AM26" i="40" s="1"/>
  <c r="AN19" i="37"/>
  <c r="AK19" i="37"/>
  <c r="D14" i="37"/>
  <c r="AM15" i="37"/>
  <c r="AN25" i="40" s="1"/>
  <c r="AL15" i="37"/>
  <c r="AM25" i="40" s="1"/>
  <c r="AJ15" i="37"/>
  <c r="AK25" i="40" s="1"/>
  <c r="AI15" i="37"/>
  <c r="AJ25" i="40" s="1"/>
  <c r="AL25" i="40" s="1"/>
  <c r="AG15" i="37"/>
  <c r="AH25" i="40" s="1"/>
  <c r="AF15" i="37"/>
  <c r="AG25" i="40" s="1"/>
  <c r="AI25" i="40" s="1"/>
  <c r="AD15" i="37"/>
  <c r="AE25" i="40" s="1"/>
  <c r="AC15" i="37"/>
  <c r="AD25" i="40" s="1"/>
  <c r="AA15" i="37"/>
  <c r="AB25" i="40" s="1"/>
  <c r="Z15" i="37"/>
  <c r="AA25" i="40" s="1"/>
  <c r="F15" i="37"/>
  <c r="G25" i="40" s="1"/>
  <c r="E15" i="37"/>
  <c r="F25" i="40" s="1"/>
  <c r="H25" i="40" s="1"/>
  <c r="B11" i="37"/>
  <c r="C24" i="40" s="1"/>
  <c r="E11" i="37"/>
  <c r="F24" i="40" s="1"/>
  <c r="Z11" i="37"/>
  <c r="AA24" i="40" s="1"/>
  <c r="AC11" i="37"/>
  <c r="AD24" i="40" s="1"/>
  <c r="AF11" i="37"/>
  <c r="AG24" i="40" s="1"/>
  <c r="AI11" i="37"/>
  <c r="AJ24" i="40" s="1"/>
  <c r="AL11" i="37"/>
  <c r="AM24" i="40" s="1"/>
  <c r="AN10" i="37"/>
  <c r="B9" i="36"/>
  <c r="C18" i="40" s="1"/>
  <c r="F9" i="36"/>
  <c r="F18" i="40" s="1"/>
  <c r="J9" i="36"/>
  <c r="I18" i="40" s="1"/>
  <c r="N9" i="36"/>
  <c r="L18" i="40" s="1"/>
  <c r="R9" i="36"/>
  <c r="O18" i="40" s="1"/>
  <c r="V9" i="36"/>
  <c r="R18" i="40" s="1"/>
  <c r="Z9" i="36"/>
  <c r="U18" i="40" s="1"/>
  <c r="AX9" i="36"/>
  <c r="AM18" i="40" s="1"/>
  <c r="F9" i="26"/>
  <c r="F10" i="26"/>
  <c r="F11" i="26"/>
  <c r="F32" i="26"/>
  <c r="F33" i="26"/>
  <c r="F34" i="26"/>
  <c r="E66" i="26"/>
  <c r="F66" i="26"/>
  <c r="E65" i="26"/>
  <c r="E64" i="26"/>
  <c r="E28" i="26"/>
  <c r="E51" i="26"/>
  <c r="J16" i="28"/>
  <c r="L16" i="28" s="1"/>
  <c r="AQ16" i="28" s="1"/>
  <c r="J20" i="28"/>
  <c r="L20" i="28" s="1"/>
  <c r="F30" i="35"/>
  <c r="E30" i="35"/>
  <c r="F33" i="35" s="1"/>
  <c r="D30" i="35"/>
  <c r="I14" i="35"/>
  <c r="I17" i="35"/>
  <c r="H7" i="35"/>
  <c r="H8" i="35"/>
  <c r="H12" i="35" s="1"/>
  <c r="I27" i="35"/>
  <c r="I30" i="35"/>
  <c r="H26" i="35"/>
  <c r="H30" i="35" s="1"/>
  <c r="F12" i="35"/>
  <c r="E12" i="35"/>
  <c r="D12" i="35"/>
  <c r="F16" i="35"/>
  <c r="I9" i="35"/>
  <c r="I12" i="35"/>
  <c r="AX33" i="28"/>
  <c r="AZ33" i="28" s="1"/>
  <c r="AC33" i="28"/>
  <c r="AE33" i="28" s="1"/>
  <c r="T33" i="28"/>
  <c r="V33" i="28" s="1"/>
  <c r="W33" i="28"/>
  <c r="Y33" i="28" s="1"/>
  <c r="AU33" i="28"/>
  <c r="AW33" i="28" s="1"/>
  <c r="Q33" i="28"/>
  <c r="S33" i="28" s="1"/>
  <c r="Z33" i="28"/>
  <c r="AX34" i="28"/>
  <c r="AZ34" i="28" s="1"/>
  <c r="Z35" i="28"/>
  <c r="AB35" i="28" s="1"/>
  <c r="AX35" i="28"/>
  <c r="AZ35" i="28" s="1"/>
  <c r="AC35" i="28"/>
  <c r="AE35" i="28" s="1"/>
  <c r="T35" i="28"/>
  <c r="V35" i="28" s="1"/>
  <c r="Q35" i="28"/>
  <c r="S35" i="28" s="1"/>
  <c r="W35" i="28"/>
  <c r="Y35" i="28" s="1"/>
  <c r="AU35" i="28"/>
  <c r="AW35" i="28" s="1"/>
  <c r="T30" i="28"/>
  <c r="V30" i="28" s="1"/>
  <c r="Q30" i="28"/>
  <c r="S30" i="28" s="1"/>
  <c r="W30" i="28"/>
  <c r="Y30" i="28" s="1"/>
  <c r="AU30" i="28"/>
  <c r="AW30" i="28" s="1"/>
  <c r="AC30" i="28"/>
  <c r="AE30" i="28" s="1"/>
  <c r="Z30" i="28"/>
  <c r="AB30" i="28" s="1"/>
  <c r="AX30" i="28"/>
  <c r="AZ30" i="28" s="1"/>
  <c r="W23" i="28"/>
  <c r="Q23" i="28"/>
  <c r="AU23" i="28"/>
  <c r="AC23" i="28"/>
  <c r="Z23" i="28"/>
  <c r="AX23" i="28"/>
  <c r="T23" i="28"/>
  <c r="T24" i="28"/>
  <c r="V24" i="28" s="1"/>
  <c r="Q22" i="28"/>
  <c r="AX25" i="28"/>
  <c r="AZ25" i="28" s="1"/>
  <c r="Z25" i="28"/>
  <c r="AB25" i="28" s="1"/>
  <c r="AX24" i="28"/>
  <c r="AZ24" i="28" s="1"/>
  <c r="Z22" i="28"/>
  <c r="AB22" i="28" s="1"/>
  <c r="T22" i="28"/>
  <c r="V22" i="28" s="1"/>
  <c r="Z24" i="28"/>
  <c r="AB24" i="28" s="1"/>
  <c r="AC24" i="28"/>
  <c r="AE24" i="28" s="1"/>
  <c r="AU24" i="28"/>
  <c r="AW24" i="28" s="1"/>
  <c r="W22" i="28"/>
  <c r="Y22" i="28" s="1"/>
  <c r="AU22" i="28"/>
  <c r="AW22" i="28" s="1"/>
  <c r="Q24" i="28"/>
  <c r="S24" i="28" s="1"/>
  <c r="W25" i="28"/>
  <c r="Y25" i="28" s="1"/>
  <c r="AX22" i="28"/>
  <c r="W47" i="28"/>
  <c r="Y47" i="28" s="1"/>
  <c r="T47" i="28"/>
  <c r="V47" i="28" s="1"/>
  <c r="AC47" i="28"/>
  <c r="AE47" i="28" s="1"/>
  <c r="W53" i="28"/>
  <c r="Y53" i="28" s="1"/>
  <c r="AX53" i="28"/>
  <c r="AZ53" i="28" s="1"/>
  <c r="T53" i="28"/>
  <c r="V53" i="28" s="1"/>
  <c r="AC53" i="28"/>
  <c r="AE53" i="28" s="1"/>
  <c r="AX15" i="28"/>
  <c r="AZ15" i="28" s="1"/>
  <c r="AC32" i="28"/>
  <c r="AE32" i="28" s="1"/>
  <c r="T19" i="28"/>
  <c r="V19" i="28" s="1"/>
  <c r="T15" i="28"/>
  <c r="V15" i="28" s="1"/>
  <c r="AC19" i="28"/>
  <c r="AE19" i="28" s="1"/>
  <c r="AU25" i="28"/>
  <c r="AW25" i="28" s="1"/>
  <c r="AC25" i="28"/>
  <c r="AE25" i="28" s="1"/>
  <c r="Q25" i="28"/>
  <c r="S25" i="28" s="1"/>
  <c r="Z34" i="28"/>
  <c r="AB34" i="28" s="1"/>
  <c r="Q34" i="28"/>
  <c r="S34" i="28" s="1"/>
  <c r="W34" i="28"/>
  <c r="Y34" i="28" s="1"/>
  <c r="AC34" i="28"/>
  <c r="AE34" i="28" s="1"/>
  <c r="AU34" i="28"/>
  <c r="AW34" i="28" s="1"/>
  <c r="T34" i="28"/>
  <c r="V34" i="28" s="1"/>
  <c r="T11" i="28"/>
  <c r="V11" i="28" s="1"/>
  <c r="Q11" i="28"/>
  <c r="S11" i="28" s="1"/>
  <c r="AK32" i="37"/>
  <c r="N33" i="31" s="1"/>
  <c r="C79" i="31"/>
  <c r="G11" i="37"/>
  <c r="D29" i="31" s="1"/>
  <c r="M11" i="37" l="1"/>
  <c r="F29" i="31" s="1"/>
  <c r="U7" i="40"/>
  <c r="AF21" i="28"/>
  <c r="R7" i="40"/>
  <c r="AD7" i="40"/>
  <c r="AF25" i="40"/>
  <c r="Y32" i="37"/>
  <c r="J33" i="31" s="1"/>
  <c r="J32" i="31"/>
  <c r="X24" i="37"/>
  <c r="Y27" i="40" s="1"/>
  <c r="Q25" i="40"/>
  <c r="AK11" i="37"/>
  <c r="N29" i="31" s="1"/>
  <c r="BA8" i="36"/>
  <c r="AO6" i="36"/>
  <c r="AK7" i="36"/>
  <c r="AC8" i="36"/>
  <c r="AC6" i="36"/>
  <c r="Y6" i="36"/>
  <c r="M6" i="36"/>
  <c r="AK9" i="38"/>
  <c r="AB9" i="38"/>
  <c r="K41" i="31" s="1"/>
  <c r="S9" i="38"/>
  <c r="H41" i="31" s="1"/>
  <c r="M9" i="38"/>
  <c r="L9" i="38" s="1"/>
  <c r="M16" i="40" s="1"/>
  <c r="N16" i="40" s="1"/>
  <c r="AQ8" i="38"/>
  <c r="AN9" i="38"/>
  <c r="AJ9" i="38"/>
  <c r="AK16" i="40" s="1"/>
  <c r="AL16" i="40" s="1"/>
  <c r="N41" i="31"/>
  <c r="AE9" i="38"/>
  <c r="V9" i="38"/>
  <c r="O9" i="38"/>
  <c r="P16" i="40" s="1"/>
  <c r="Q16" i="40" s="1"/>
  <c r="G41" i="31"/>
  <c r="F59" i="26"/>
  <c r="J59" i="26" s="1"/>
  <c r="O20" i="40"/>
  <c r="F64" i="26"/>
  <c r="J64" i="26" s="1"/>
  <c r="AD20" i="40"/>
  <c r="F61" i="26"/>
  <c r="J61" i="26" s="1"/>
  <c r="U20" i="40"/>
  <c r="AL32" i="28"/>
  <c r="AN32" i="28" s="1"/>
  <c r="AK32" i="28"/>
  <c r="Z32" i="28"/>
  <c r="AB32" i="28" s="1"/>
  <c r="AF32" i="28"/>
  <c r="AH32" i="28" s="1"/>
  <c r="AR32" i="28"/>
  <c r="AT32" i="28" s="1"/>
  <c r="N32" i="28"/>
  <c r="AR30" i="28"/>
  <c r="AT30" i="28" s="1"/>
  <c r="AF30" i="28"/>
  <c r="AH30" i="28" s="1"/>
  <c r="N30" i="28"/>
  <c r="AX16" i="28"/>
  <c r="AZ16" i="28" s="1"/>
  <c r="AX12" i="28"/>
  <c r="AZ12" i="28" s="1"/>
  <c r="AL20" i="28"/>
  <c r="AN20" i="28" s="1"/>
  <c r="AO20" i="28"/>
  <c r="AR20" i="28"/>
  <c r="AT20" i="28" s="1"/>
  <c r="AU20" i="28"/>
  <c r="AW20" i="28" s="1"/>
  <c r="AX19" i="28"/>
  <c r="AZ19" i="28" s="1"/>
  <c r="AO10" i="28"/>
  <c r="AO21" i="28" s="1"/>
  <c r="AR10" i="28"/>
  <c r="AT10" i="28" s="1"/>
  <c r="AE10" i="28"/>
  <c r="AX20" i="28"/>
  <c r="AZ20" i="28" s="1"/>
  <c r="AC20" i="28"/>
  <c r="AE20" i="28" s="1"/>
  <c r="W20" i="28"/>
  <c r="Y20" i="28" s="1"/>
  <c r="AS7" i="36"/>
  <c r="AG20" i="40"/>
  <c r="X20" i="40"/>
  <c r="R20" i="40"/>
  <c r="J9" i="38"/>
  <c r="Y9" i="38"/>
  <c r="AQ7" i="38"/>
  <c r="G9" i="38"/>
  <c r="D9" i="38"/>
  <c r="AP9" i="38"/>
  <c r="F16" i="40"/>
  <c r="AH9" i="38"/>
  <c r="I8" i="36"/>
  <c r="AW8" i="36"/>
  <c r="AG8" i="36"/>
  <c r="AC7" i="36"/>
  <c r="U8" i="36"/>
  <c r="E8" i="36"/>
  <c r="AO8" i="36"/>
  <c r="H29" i="31"/>
  <c r="R11" i="37"/>
  <c r="S24" i="40" s="1"/>
  <c r="T24" i="40" s="1"/>
  <c r="L29" i="31"/>
  <c r="AD11" i="37"/>
  <c r="AE24" i="40" s="1"/>
  <c r="AF24" i="40" s="1"/>
  <c r="J31" i="31"/>
  <c r="X20" i="37"/>
  <c r="Y26" i="40" s="1"/>
  <c r="Z26" i="40" s="1"/>
  <c r="I29" i="31"/>
  <c r="U11" i="37"/>
  <c r="V24" i="40" s="1"/>
  <c r="W24" i="40" s="1"/>
  <c r="AQ10" i="37"/>
  <c r="AN32" i="37"/>
  <c r="AM32" i="37" s="1"/>
  <c r="AN28" i="40" s="1"/>
  <c r="AO28" i="40" s="1"/>
  <c r="AQ28" i="37"/>
  <c r="AE20" i="37"/>
  <c r="AQ8" i="37"/>
  <c r="AN20" i="37"/>
  <c r="Y11" i="37"/>
  <c r="J29" i="31" s="1"/>
  <c r="K24" i="40"/>
  <c r="N26" i="40"/>
  <c r="AQ31" i="37"/>
  <c r="AQ18" i="37"/>
  <c r="AQ14" i="37"/>
  <c r="AQ15" i="37" s="1"/>
  <c r="AR15" i="37" s="1"/>
  <c r="AP20" i="37"/>
  <c r="C26" i="40"/>
  <c r="AA24" i="37"/>
  <c r="AB27" i="40" s="1"/>
  <c r="AC27" i="40" s="1"/>
  <c r="AH32" i="37"/>
  <c r="D32" i="37"/>
  <c r="C33" i="31" s="1"/>
  <c r="AN11" i="37"/>
  <c r="O29" i="31" s="1"/>
  <c r="D15" i="37"/>
  <c r="C30" i="31" s="1"/>
  <c r="P30" i="31" s="1"/>
  <c r="C25" i="40"/>
  <c r="E25" i="40" s="1"/>
  <c r="AJ32" i="37"/>
  <c r="AK28" i="40" s="1"/>
  <c r="AL28" i="40" s="1"/>
  <c r="AB20" i="37"/>
  <c r="AA20" i="37" s="1"/>
  <c r="AB26" i="40" s="1"/>
  <c r="AC26" i="40" s="1"/>
  <c r="AH11" i="37"/>
  <c r="M29" i="31" s="1"/>
  <c r="AB11" i="37"/>
  <c r="AA11" i="37" s="1"/>
  <c r="AB24" i="40" s="1"/>
  <c r="AC24" i="40" s="1"/>
  <c r="D11" i="37"/>
  <c r="C29" i="31" s="1"/>
  <c r="Z27" i="40"/>
  <c r="V20" i="37"/>
  <c r="I31" i="31" s="1"/>
  <c r="T25" i="40"/>
  <c r="J20" i="37"/>
  <c r="E31" i="31" s="1"/>
  <c r="K27" i="40"/>
  <c r="AI26" i="40"/>
  <c r="AE32" i="37"/>
  <c r="AD32" i="37" s="1"/>
  <c r="AE28" i="40" s="1"/>
  <c r="AF28" i="40" s="1"/>
  <c r="AC25" i="40"/>
  <c r="AO25" i="40"/>
  <c r="AG20" i="37"/>
  <c r="AH26" i="40" s="1"/>
  <c r="AQ19" i="37"/>
  <c r="L32" i="37"/>
  <c r="M28" i="40" s="1"/>
  <c r="N28" i="40" s="1"/>
  <c r="Z25" i="40"/>
  <c r="W25" i="40"/>
  <c r="Q27" i="40"/>
  <c r="V32" i="37"/>
  <c r="I33" i="31" s="1"/>
  <c r="K28" i="40"/>
  <c r="S32" i="37"/>
  <c r="H33" i="31" s="1"/>
  <c r="J66" i="26"/>
  <c r="AK20" i="40"/>
  <c r="AL20" i="40" s="1"/>
  <c r="F67" i="26"/>
  <c r="AM20" i="40"/>
  <c r="AZ9" i="36"/>
  <c r="BA9" i="36" s="1"/>
  <c r="AN18" i="40" s="1"/>
  <c r="AO18" i="40" s="1"/>
  <c r="F12" i="26"/>
  <c r="D14" i="26" s="1"/>
  <c r="F14" i="26" s="1"/>
  <c r="G32" i="37"/>
  <c r="D33" i="31" s="1"/>
  <c r="AP32" i="37"/>
  <c r="AQ29" i="37"/>
  <c r="AW6" i="36"/>
  <c r="Q17" i="31"/>
  <c r="AZ22" i="28"/>
  <c r="Q16" i="28"/>
  <c r="S16" i="28" s="1"/>
  <c r="T16" i="28"/>
  <c r="V16" i="28" s="1"/>
  <c r="L37" i="28"/>
  <c r="W32" i="28"/>
  <c r="Y32" i="28" s="1"/>
  <c r="Q32" i="28"/>
  <c r="S32" i="28" s="1"/>
  <c r="Q58" i="31"/>
  <c r="R52" i="31"/>
  <c r="R46" i="31"/>
  <c r="R50" i="31"/>
  <c r="R48" i="31"/>
  <c r="Q56" i="31"/>
  <c r="P22" i="31"/>
  <c r="K31" i="31"/>
  <c r="L33" i="31"/>
  <c r="D31" i="31"/>
  <c r="F20" i="37"/>
  <c r="G26" i="40" s="1"/>
  <c r="H26" i="40" s="1"/>
  <c r="G31" i="31"/>
  <c r="O20" i="37"/>
  <c r="P26" i="40" s="1"/>
  <c r="Q26" i="40" s="1"/>
  <c r="H32" i="31"/>
  <c r="R24" i="37"/>
  <c r="S27" i="40" s="1"/>
  <c r="T27" i="40" s="1"/>
  <c r="N31" i="31"/>
  <c r="AJ20" i="37"/>
  <c r="AK26" i="40" s="1"/>
  <c r="AL26" i="40" s="1"/>
  <c r="C11" i="37"/>
  <c r="D24" i="40" s="1"/>
  <c r="E24" i="40" s="1"/>
  <c r="I20" i="37"/>
  <c r="J26" i="40" s="1"/>
  <c r="K26" i="40" s="1"/>
  <c r="O31" i="31"/>
  <c r="AM20" i="37"/>
  <c r="AN26" i="40" s="1"/>
  <c r="AO26" i="40" s="1"/>
  <c r="O32" i="31"/>
  <c r="AM24" i="37"/>
  <c r="AN27" i="40" s="1"/>
  <c r="AO27" i="40" s="1"/>
  <c r="O33" i="31"/>
  <c r="M33" i="31"/>
  <c r="AG32" i="37"/>
  <c r="AH28" i="40" s="1"/>
  <c r="AI28" i="40" s="1"/>
  <c r="C32" i="37"/>
  <c r="D28" i="40" s="1"/>
  <c r="E28" i="40" s="1"/>
  <c r="L31" i="31"/>
  <c r="AD20" i="37"/>
  <c r="AE26" i="40" s="1"/>
  <c r="AF26" i="40" s="1"/>
  <c r="F32" i="31"/>
  <c r="L24" i="37"/>
  <c r="M27" i="40" s="1"/>
  <c r="N27" i="40" s="1"/>
  <c r="Y7" i="36"/>
  <c r="AD24" i="37"/>
  <c r="AE27" i="40" s="1"/>
  <c r="AF27" i="40" s="1"/>
  <c r="BA6" i="36"/>
  <c r="I6" i="36"/>
  <c r="AQ6" i="38"/>
  <c r="AQ7" i="37"/>
  <c r="AV9" i="36"/>
  <c r="AW9" i="36" s="1"/>
  <c r="AK18" i="40" s="1"/>
  <c r="AL18" i="40" s="1"/>
  <c r="P9" i="36"/>
  <c r="Q9" i="36" s="1"/>
  <c r="M18" i="40" s="1"/>
  <c r="N18" i="40" s="1"/>
  <c r="AA32" i="37"/>
  <c r="AB28" i="40" s="1"/>
  <c r="AC28" i="40" s="1"/>
  <c r="T32" i="28"/>
  <c r="V32" i="28" s="1"/>
  <c r="E68" i="26"/>
  <c r="Q8" i="36"/>
  <c r="D9" i="36"/>
  <c r="E9" i="36" s="1"/>
  <c r="D18" i="40" s="1"/>
  <c r="E18" i="40" s="1"/>
  <c r="C21" i="31"/>
  <c r="O32" i="37"/>
  <c r="P28" i="40" s="1"/>
  <c r="Q28" i="40" s="1"/>
  <c r="AO7" i="36"/>
  <c r="AK8" i="36"/>
  <c r="BD8" i="36"/>
  <c r="P11" i="37"/>
  <c r="G29" i="31" s="1"/>
  <c r="R20" i="37"/>
  <c r="S26" i="40" s="1"/>
  <c r="T26" i="40" s="1"/>
  <c r="X9" i="36"/>
  <c r="Y9" i="36" s="1"/>
  <c r="S18" i="40" s="1"/>
  <c r="T18" i="40" s="1"/>
  <c r="U7" i="36"/>
  <c r="AR9" i="36"/>
  <c r="AS9" i="36" s="1"/>
  <c r="AH18" i="40" s="1"/>
  <c r="AI18" i="40" s="1"/>
  <c r="BA7" i="36"/>
  <c r="M7" i="36"/>
  <c r="E21" i="31"/>
  <c r="AG7" i="36"/>
  <c r="AW7" i="36"/>
  <c r="AS8" i="36"/>
  <c r="AP11" i="37"/>
  <c r="AQ27" i="37"/>
  <c r="Q54" i="31"/>
  <c r="F11" i="37"/>
  <c r="G24" i="40" s="1"/>
  <c r="H24" i="40" s="1"/>
  <c r="Q7" i="36"/>
  <c r="D20" i="37"/>
  <c r="Q6" i="36"/>
  <c r="AB9" i="36"/>
  <c r="AC9" i="36" s="1"/>
  <c r="V18" i="40" s="1"/>
  <c r="W18" i="40" s="1"/>
  <c r="Y8" i="36"/>
  <c r="H9" i="36"/>
  <c r="I9" i="36" s="1"/>
  <c r="G18" i="40" s="1"/>
  <c r="H18" i="40" s="1"/>
  <c r="D21" i="31"/>
  <c r="F35" i="26"/>
  <c r="E6" i="36"/>
  <c r="AN9" i="36"/>
  <c r="AO9" i="36" s="1"/>
  <c r="AE18" i="40" s="1"/>
  <c r="AF18" i="40" s="1"/>
  <c r="L11" i="37"/>
  <c r="M24" i="40" s="1"/>
  <c r="N24" i="40" s="1"/>
  <c r="U24" i="37"/>
  <c r="V27" i="40" s="1"/>
  <c r="W27" i="40" s="1"/>
  <c r="W16" i="28"/>
  <c r="Y16" i="28" s="1"/>
  <c r="AH22" i="28"/>
  <c r="AL22" i="28"/>
  <c r="AN22" i="28" s="1"/>
  <c r="AI22" i="28"/>
  <c r="AK22" i="28" s="1"/>
  <c r="AT23" i="28"/>
  <c r="AQ23" i="28"/>
  <c r="AB23" i="28"/>
  <c r="AE23" i="28"/>
  <c r="AW23" i="28"/>
  <c r="S23" i="28"/>
  <c r="Y23" i="28"/>
  <c r="AZ23" i="28"/>
  <c r="AN23" i="28"/>
  <c r="V23" i="28"/>
  <c r="AO48" i="28"/>
  <c r="AQ48" i="28" s="1"/>
  <c r="BB48" i="28" s="1"/>
  <c r="G75" i="28" s="1"/>
  <c r="AQ19" i="28"/>
  <c r="AQ20" i="28"/>
  <c r="AJ24" i="37"/>
  <c r="AK27" i="40" s="1"/>
  <c r="AL27" i="40" s="1"/>
  <c r="AG24" i="37"/>
  <c r="AH27" i="40" s="1"/>
  <c r="AI27" i="40" s="1"/>
  <c r="I24" i="37"/>
  <c r="J27" i="40" s="1"/>
  <c r="E32" i="31"/>
  <c r="F24" i="37"/>
  <c r="G27" i="40" s="1"/>
  <c r="H27" i="40" s="1"/>
  <c r="AS6" i="36"/>
  <c r="T9" i="36"/>
  <c r="U9" i="36" s="1"/>
  <c r="P18" i="40" s="1"/>
  <c r="Q18" i="40" s="1"/>
  <c r="U6" i="36"/>
  <c r="AF9" i="36"/>
  <c r="AG9" i="36" s="1"/>
  <c r="Y18" i="40" s="1"/>
  <c r="Z18" i="40" s="1"/>
  <c r="J20" i="31"/>
  <c r="AJ9" i="36"/>
  <c r="AK9" i="36" s="1"/>
  <c r="AB18" i="40" s="1"/>
  <c r="AC18" i="40" s="1"/>
  <c r="K20" i="31"/>
  <c r="F83" i="28"/>
  <c r="AP24" i="37"/>
  <c r="AQ23" i="37"/>
  <c r="AQ24" i="37"/>
  <c r="C24" i="37"/>
  <c r="D27" i="40" s="1"/>
  <c r="E27" i="40" s="1"/>
  <c r="AQ9" i="37"/>
  <c r="I7" i="36"/>
  <c r="BC9" i="36"/>
  <c r="L9" i="36"/>
  <c r="M9" i="36" s="1"/>
  <c r="J18" i="40" s="1"/>
  <c r="K18" i="40" s="1"/>
  <c r="BD7" i="36"/>
  <c r="BD6" i="36"/>
  <c r="AG6" i="36"/>
  <c r="F78" i="28"/>
  <c r="H78" i="28" s="1"/>
  <c r="I78" i="28" s="1"/>
  <c r="J11" i="28"/>
  <c r="L11" i="28" s="1"/>
  <c r="AX11" i="28" s="1"/>
  <c r="AZ11" i="28" s="1"/>
  <c r="J13" i="28"/>
  <c r="L13" i="28" s="1"/>
  <c r="AX13" i="28" s="1"/>
  <c r="AZ13" i="28" s="1"/>
  <c r="J14" i="28"/>
  <c r="L14" i="28" s="1"/>
  <c r="AX14" i="28" s="1"/>
  <c r="AZ14" i="28" s="1"/>
  <c r="AJ40" i="28"/>
  <c r="AJ61" i="28" s="1"/>
  <c r="F79" i="28"/>
  <c r="BB34" i="28"/>
  <c r="AS40" i="28"/>
  <c r="AS61" i="28" s="1"/>
  <c r="F81" i="28"/>
  <c r="F80" i="28"/>
  <c r="F77" i="28"/>
  <c r="AA40" i="28"/>
  <c r="AA61" i="28" s="1"/>
  <c r="R40" i="28"/>
  <c r="R61" i="28" s="1"/>
  <c r="F74" i="28"/>
  <c r="AD40" i="28"/>
  <c r="AD61" i="28" s="1"/>
  <c r="AP40" i="28"/>
  <c r="AP61" i="28" s="1"/>
  <c r="BB52" i="28"/>
  <c r="G79" i="28" s="1"/>
  <c r="BB50" i="28"/>
  <c r="G77" i="28" s="1"/>
  <c r="AB33" i="28"/>
  <c r="U40" i="28"/>
  <c r="U61" i="28" s="1"/>
  <c r="BA31" i="28"/>
  <c r="BB24" i="28"/>
  <c r="F82" i="28"/>
  <c r="BB54" i="28"/>
  <c r="G81" i="28" s="1"/>
  <c r="BA38" i="28"/>
  <c r="AX10" i="28"/>
  <c r="AI10" i="28"/>
  <c r="AU10" i="28"/>
  <c r="W10" i="28"/>
  <c r="Q10" i="28"/>
  <c r="G7" i="40" s="1"/>
  <c r="H7" i="40" s="1"/>
  <c r="T10" i="28"/>
  <c r="AK23" i="28"/>
  <c r="BB25" i="28"/>
  <c r="BB53" i="28"/>
  <c r="G80" i="28" s="1"/>
  <c r="AG40" i="28"/>
  <c r="AG61" i="28" s="1"/>
  <c r="F76" i="28"/>
  <c r="H76" i="28" s="1"/>
  <c r="I76" i="28" s="1"/>
  <c r="BB55" i="28"/>
  <c r="G82" i="28" s="1"/>
  <c r="X40" i="28"/>
  <c r="X61" i="28" s="1"/>
  <c r="AV40" i="28"/>
  <c r="AV61" i="28" s="1"/>
  <c r="BB35" i="28"/>
  <c r="G71" i="28" s="1"/>
  <c r="BB56" i="28"/>
  <c r="G83" i="28" s="1"/>
  <c r="AI38" i="28"/>
  <c r="AF57" i="28"/>
  <c r="AQ33" i="28"/>
  <c r="AM40" i="28"/>
  <c r="AM61" i="28" s="1"/>
  <c r="AC15" i="28"/>
  <c r="AE15" i="28" s="1"/>
  <c r="BB15" i="28" s="1"/>
  <c r="AI57" i="28"/>
  <c r="AY40" i="28"/>
  <c r="AY61" i="28" s="1"/>
  <c r="BA57" i="28"/>
  <c r="AR57" i="28"/>
  <c r="S22" i="28"/>
  <c r="F75" i="28"/>
  <c r="Z57" i="28"/>
  <c r="F71" i="28"/>
  <c r="AC57" i="28"/>
  <c r="AU57" i="28"/>
  <c r="BB47" i="28"/>
  <c r="G74" i="28" s="1"/>
  <c r="AX57" i="28"/>
  <c r="Z12" i="28"/>
  <c r="AB12" i="28" s="1"/>
  <c r="AC12" i="28"/>
  <c r="AE12" i="28" s="1"/>
  <c r="BA21" i="28"/>
  <c r="AA9" i="38" l="1"/>
  <c r="AB16" i="40" s="1"/>
  <c r="AC16" i="40" s="1"/>
  <c r="AJ11" i="37"/>
  <c r="AK24" i="40" s="1"/>
  <c r="AL24" i="40" s="1"/>
  <c r="X32" i="37"/>
  <c r="Y28" i="40" s="1"/>
  <c r="Z28" i="40" s="1"/>
  <c r="X11" i="37"/>
  <c r="Y24" i="40" s="1"/>
  <c r="Z24" i="40" s="1"/>
  <c r="P20" i="40"/>
  <c r="Q20" i="40" s="1"/>
  <c r="R9" i="38"/>
  <c r="S16" i="40" s="1"/>
  <c r="T16" i="40" s="1"/>
  <c r="F41" i="31"/>
  <c r="AM9" i="38"/>
  <c r="AN16" i="40" s="1"/>
  <c r="AO16" i="40" s="1"/>
  <c r="O41" i="31"/>
  <c r="AD9" i="38"/>
  <c r="AE16" i="40" s="1"/>
  <c r="AF16" i="40" s="1"/>
  <c r="L41" i="31"/>
  <c r="X9" i="38"/>
  <c r="Y16" i="40" s="1"/>
  <c r="Z16" i="40" s="1"/>
  <c r="J41" i="31"/>
  <c r="U9" i="38"/>
  <c r="V16" i="40" s="1"/>
  <c r="W16" i="40" s="1"/>
  <c r="I41" i="31"/>
  <c r="I9" i="38"/>
  <c r="J16" i="40" s="1"/>
  <c r="K16" i="40" s="1"/>
  <c r="E41" i="31"/>
  <c r="F9" i="38"/>
  <c r="G16" i="40" s="1"/>
  <c r="H16" i="40" s="1"/>
  <c r="D41" i="31"/>
  <c r="C9" i="38"/>
  <c r="D16" i="40" s="1"/>
  <c r="E16" i="40" s="1"/>
  <c r="C41" i="31"/>
  <c r="AT21" i="28"/>
  <c r="M11" i="31" s="1"/>
  <c r="K29" i="31"/>
  <c r="P29" i="31" s="1"/>
  <c r="AE20" i="40"/>
  <c r="AF20" i="40" s="1"/>
  <c r="V20" i="40"/>
  <c r="W20" i="40" s="1"/>
  <c r="AG9" i="38"/>
  <c r="AH16" i="40" s="1"/>
  <c r="AI16" i="40" s="1"/>
  <c r="M41" i="31"/>
  <c r="AQ9" i="38"/>
  <c r="AR9" i="38" s="1"/>
  <c r="BB19" i="28"/>
  <c r="BB20" i="28"/>
  <c r="P32" i="28"/>
  <c r="N38" i="28"/>
  <c r="W37" i="28"/>
  <c r="AR37" i="28"/>
  <c r="AF37" i="28"/>
  <c r="N37" i="28"/>
  <c r="P37" i="28" s="1"/>
  <c r="AO37" i="28"/>
  <c r="AU37" i="28"/>
  <c r="AL37" i="28"/>
  <c r="AN37" i="28" s="1"/>
  <c r="AX37" i="28"/>
  <c r="AC37" i="28"/>
  <c r="AL38" i="28"/>
  <c r="AN38" i="28" s="1"/>
  <c r="K13" i="31" s="1"/>
  <c r="P30" i="28"/>
  <c r="BB30" i="28" s="1"/>
  <c r="G70" i="28" s="1"/>
  <c r="H70" i="28" s="1"/>
  <c r="I70" i="28" s="1"/>
  <c r="N31" i="28"/>
  <c r="AM11" i="37"/>
  <c r="AN24" i="40" s="1"/>
  <c r="AO24" i="40" s="1"/>
  <c r="AH57" i="28"/>
  <c r="I15" i="31" s="1"/>
  <c r="V12" i="40"/>
  <c r="W12" i="40" s="1"/>
  <c r="H77" i="28"/>
  <c r="I77" i="28" s="1"/>
  <c r="J77" i="28" s="1"/>
  <c r="H75" i="28"/>
  <c r="H71" i="28"/>
  <c r="I71" i="28" s="1"/>
  <c r="AT57" i="28"/>
  <c r="M15" i="31" s="1"/>
  <c r="AH12" i="40"/>
  <c r="AI12" i="40" s="1"/>
  <c r="AK57" i="28"/>
  <c r="J15" i="31" s="1"/>
  <c r="Y12" i="40"/>
  <c r="Z12" i="40" s="1"/>
  <c r="AE57" i="28"/>
  <c r="H15" i="31" s="1"/>
  <c r="S12" i="40"/>
  <c r="T12" i="40" s="1"/>
  <c r="AZ57" i="28"/>
  <c r="O15" i="31" s="1"/>
  <c r="AN12" i="40"/>
  <c r="AO12" i="40" s="1"/>
  <c r="AB57" i="28"/>
  <c r="G15" i="31" s="1"/>
  <c r="P12" i="40"/>
  <c r="Q12" i="40" s="1"/>
  <c r="AW57" i="28"/>
  <c r="N15" i="31" s="1"/>
  <c r="AK12" i="40"/>
  <c r="AL12" i="40" s="1"/>
  <c r="AE31" i="28"/>
  <c r="H12" i="31" s="1"/>
  <c r="S8" i="40"/>
  <c r="T8" i="40" s="1"/>
  <c r="Y31" i="28"/>
  <c r="F12" i="31" s="1"/>
  <c r="M8" i="40"/>
  <c r="N8" i="40" s="1"/>
  <c r="AB31" i="28"/>
  <c r="G12" i="31" s="1"/>
  <c r="P8" i="40"/>
  <c r="Q8" i="40" s="1"/>
  <c r="AH31" i="28"/>
  <c r="I12" i="31" s="1"/>
  <c r="V8" i="40"/>
  <c r="W8" i="40" s="1"/>
  <c r="S31" i="28"/>
  <c r="D12" i="31" s="1"/>
  <c r="G8" i="40"/>
  <c r="H8" i="40" s="1"/>
  <c r="AT31" i="28"/>
  <c r="M12" i="31" s="1"/>
  <c r="AH8" i="40"/>
  <c r="AI8" i="40" s="1"/>
  <c r="AZ31" i="28"/>
  <c r="O12" i="31" s="1"/>
  <c r="AN8" i="40"/>
  <c r="AO8" i="40" s="1"/>
  <c r="AH21" i="28"/>
  <c r="I11" i="31" s="1"/>
  <c r="V7" i="40"/>
  <c r="W7" i="40" s="1"/>
  <c r="AB9" i="40"/>
  <c r="AC9" i="40" s="1"/>
  <c r="AQ31" i="28"/>
  <c r="L12" i="31" s="1"/>
  <c r="AE8" i="40"/>
  <c r="AF8" i="40" s="1"/>
  <c r="AW31" i="28"/>
  <c r="N12" i="31" s="1"/>
  <c r="AK8" i="40"/>
  <c r="AL8" i="40" s="1"/>
  <c r="AK38" i="28"/>
  <c r="J13" i="31" s="1"/>
  <c r="Y9" i="40"/>
  <c r="Z9" i="40" s="1"/>
  <c r="V31" i="28"/>
  <c r="E12" i="31" s="1"/>
  <c r="J8" i="40"/>
  <c r="K8" i="40" s="1"/>
  <c r="B18" i="40"/>
  <c r="B27" i="40"/>
  <c r="R32" i="37"/>
  <c r="S28" i="40" s="1"/>
  <c r="T28" i="40" s="1"/>
  <c r="B25" i="40"/>
  <c r="AG11" i="37"/>
  <c r="AH24" i="40" s="1"/>
  <c r="AI24" i="40" s="1"/>
  <c r="U32" i="37"/>
  <c r="V28" i="40" s="1"/>
  <c r="W28" i="40" s="1"/>
  <c r="U20" i="37"/>
  <c r="V26" i="40" s="1"/>
  <c r="W26" i="40" s="1"/>
  <c r="J67" i="26"/>
  <c r="AN20" i="40"/>
  <c r="AO20" i="40" s="1"/>
  <c r="F18" i="26"/>
  <c r="F26" i="26"/>
  <c r="F19" i="26"/>
  <c r="F27" i="26"/>
  <c r="F20" i="26"/>
  <c r="F21" i="26"/>
  <c r="F22" i="26"/>
  <c r="F23" i="26"/>
  <c r="F16" i="26"/>
  <c r="F24" i="26"/>
  <c r="F17" i="26"/>
  <c r="F25" i="26"/>
  <c r="AQ32" i="37"/>
  <c r="AR32" i="37" s="1"/>
  <c r="F15" i="26"/>
  <c r="F53" i="26"/>
  <c r="F70" i="26" s="1"/>
  <c r="C70" i="31" s="1"/>
  <c r="F32" i="37"/>
  <c r="G28" i="40" s="1"/>
  <c r="H28" i="40" s="1"/>
  <c r="D37" i="26"/>
  <c r="F37" i="26" s="1"/>
  <c r="O11" i="37"/>
  <c r="P24" i="40" s="1"/>
  <c r="Q24" i="40" s="1"/>
  <c r="H80" i="28"/>
  <c r="I80" i="28" s="1"/>
  <c r="H74" i="28"/>
  <c r="H83" i="28"/>
  <c r="I83" i="28" s="1"/>
  <c r="J83" i="28" s="1"/>
  <c r="I74" i="28"/>
  <c r="H79" i="28"/>
  <c r="I79" i="28" s="1"/>
  <c r="K79" i="28" s="1"/>
  <c r="H82" i="28"/>
  <c r="I82" i="28" s="1"/>
  <c r="K82" i="28" s="1"/>
  <c r="H81" i="28"/>
  <c r="I81" i="28" s="1"/>
  <c r="I75" i="28"/>
  <c r="BB22" i="28"/>
  <c r="Z37" i="28"/>
  <c r="Q37" i="28"/>
  <c r="S37" i="28" s="1"/>
  <c r="T37" i="28"/>
  <c r="V37" i="28" s="1"/>
  <c r="BB12" i="28"/>
  <c r="Y37" i="28"/>
  <c r="W38" i="28"/>
  <c r="BB16" i="28"/>
  <c r="F85" i="28"/>
  <c r="P21" i="31"/>
  <c r="P32" i="31"/>
  <c r="Q32" i="31" s="1"/>
  <c r="Q16" i="31"/>
  <c r="C31" i="31"/>
  <c r="P31" i="31" s="1"/>
  <c r="AQ20" i="37"/>
  <c r="AR20" i="37" s="1"/>
  <c r="C20" i="37"/>
  <c r="D26" i="40" s="1"/>
  <c r="E26" i="40" s="1"/>
  <c r="B26" i="40" s="1"/>
  <c r="P33" i="31"/>
  <c r="Q33" i="31" s="1"/>
  <c r="AQ11" i="37"/>
  <c r="AR11" i="37" s="1"/>
  <c r="Z11" i="28"/>
  <c r="AB11" i="28" s="1"/>
  <c r="AI11" i="28"/>
  <c r="AK11" i="28" s="1"/>
  <c r="W57" i="28"/>
  <c r="F63" i="26"/>
  <c r="BB23" i="28"/>
  <c r="BD9" i="36"/>
  <c r="BE9" i="36" s="1"/>
  <c r="P20" i="31"/>
  <c r="N57" i="28"/>
  <c r="V10" i="28"/>
  <c r="S10" i="28"/>
  <c r="S21" i="28"/>
  <c r="Y10" i="28"/>
  <c r="J78" i="28"/>
  <c r="AW10" i="28"/>
  <c r="C11" i="31"/>
  <c r="AK10" i="28"/>
  <c r="AQ10" i="28"/>
  <c r="AZ10" i="28"/>
  <c r="AR24" i="37"/>
  <c r="AC11" i="28"/>
  <c r="AL11" i="28"/>
  <c r="AL14" i="28"/>
  <c r="AN14" i="28" s="1"/>
  <c r="AC14" i="28"/>
  <c r="Z14" i="28"/>
  <c r="AB14" i="28" s="1"/>
  <c r="AC13" i="28"/>
  <c r="AE13" i="28" s="1"/>
  <c r="Z13" i="28"/>
  <c r="AB13" i="28" s="1"/>
  <c r="AL13" i="28"/>
  <c r="AN13" i="28" s="1"/>
  <c r="BB33" i="28"/>
  <c r="BB32" i="28"/>
  <c r="Q57" i="28"/>
  <c r="J76" i="28"/>
  <c r="T57" i="28"/>
  <c r="BA40" i="28"/>
  <c r="O61" i="28"/>
  <c r="BA61" i="28" s="1"/>
  <c r="AE14" i="28" l="1"/>
  <c r="BB14" i="28" s="1"/>
  <c r="AC21" i="28"/>
  <c r="B28" i="40"/>
  <c r="P41" i="31"/>
  <c r="Q41" i="31" s="1"/>
  <c r="R41" i="31" s="1"/>
  <c r="B16" i="40"/>
  <c r="AH7" i="40"/>
  <c r="AI7" i="40" s="1"/>
  <c r="AZ37" i="28"/>
  <c r="AX38" i="28"/>
  <c r="AU38" i="28"/>
  <c r="AW37" i="28"/>
  <c r="AQ37" i="28"/>
  <c r="AO38" i="28"/>
  <c r="AH37" i="28"/>
  <c r="AF38" i="28"/>
  <c r="AT37" i="28"/>
  <c r="AR38" i="28"/>
  <c r="AE37" i="28"/>
  <c r="AC38" i="28"/>
  <c r="P38" i="28"/>
  <c r="D9" i="40"/>
  <c r="E9" i="40" s="1"/>
  <c r="P31" i="28"/>
  <c r="D8" i="40"/>
  <c r="E8" i="40" s="1"/>
  <c r="V57" i="28"/>
  <c r="E15" i="31" s="1"/>
  <c r="J12" i="40"/>
  <c r="K12" i="40" s="1"/>
  <c r="P57" i="28"/>
  <c r="C15" i="31" s="1"/>
  <c r="D12" i="40"/>
  <c r="E12" i="40" s="1"/>
  <c r="Y57" i="28"/>
  <c r="F15" i="31" s="1"/>
  <c r="M12" i="40"/>
  <c r="N12" i="40" s="1"/>
  <c r="S57" i="28"/>
  <c r="D15" i="31" s="1"/>
  <c r="G12" i="40"/>
  <c r="H12" i="40" s="1"/>
  <c r="F62" i="26"/>
  <c r="F60" i="26"/>
  <c r="F65" i="26"/>
  <c r="AK31" i="28"/>
  <c r="J12" i="31" s="1"/>
  <c r="Y8" i="40"/>
  <c r="Z8" i="40" s="1"/>
  <c r="V21" i="28"/>
  <c r="E11" i="31" s="1"/>
  <c r="J7" i="40"/>
  <c r="K7" i="40" s="1"/>
  <c r="AN31" i="28"/>
  <c r="K12" i="31" s="1"/>
  <c r="AB8" i="40"/>
  <c r="AC8" i="40" s="1"/>
  <c r="Y38" i="28"/>
  <c r="F13" i="31" s="1"/>
  <c r="M9" i="40"/>
  <c r="N9" i="40" s="1"/>
  <c r="AW21" i="28"/>
  <c r="N11" i="31" s="1"/>
  <c r="AK7" i="40"/>
  <c r="AL7" i="40" s="1"/>
  <c r="AZ21" i="28"/>
  <c r="AN7" i="40"/>
  <c r="AO7" i="40" s="1"/>
  <c r="AQ21" i="28"/>
  <c r="AE7" i="40"/>
  <c r="AF7" i="40" s="1"/>
  <c r="Y21" i="28"/>
  <c r="M7" i="40"/>
  <c r="N7" i="40" s="1"/>
  <c r="B24" i="40"/>
  <c r="J63" i="26"/>
  <c r="AB20" i="40"/>
  <c r="AC20" i="40" s="1"/>
  <c r="F39" i="26"/>
  <c r="D25" i="31" s="1"/>
  <c r="F47" i="26"/>
  <c r="L25" i="31" s="1"/>
  <c r="F40" i="26"/>
  <c r="E25" i="31" s="1"/>
  <c r="F49" i="26"/>
  <c r="N25" i="31" s="1"/>
  <c r="F50" i="26"/>
  <c r="O25" i="31" s="1"/>
  <c r="F43" i="26"/>
  <c r="H25" i="31" s="1"/>
  <c r="F38" i="26"/>
  <c r="C25" i="31" s="1"/>
  <c r="F45" i="26"/>
  <c r="J25" i="31" s="1"/>
  <c r="F46" i="26"/>
  <c r="K25" i="31" s="1"/>
  <c r="F48" i="26"/>
  <c r="F41" i="26"/>
  <c r="F25" i="31" s="1"/>
  <c r="F42" i="26"/>
  <c r="G25" i="31" s="1"/>
  <c r="F44" i="26"/>
  <c r="I25" i="31" s="1"/>
  <c r="F58" i="26"/>
  <c r="F57" i="26"/>
  <c r="F55" i="26"/>
  <c r="F56" i="26"/>
  <c r="F28" i="26"/>
  <c r="J28" i="26" s="1"/>
  <c r="Q20" i="31"/>
  <c r="K70" i="28"/>
  <c r="J70" i="28"/>
  <c r="Q38" i="28"/>
  <c r="T38" i="28"/>
  <c r="AB37" i="28"/>
  <c r="Z38" i="28"/>
  <c r="J74" i="28"/>
  <c r="Q29" i="31"/>
  <c r="J79" i="28"/>
  <c r="BB13" i="28"/>
  <c r="AE11" i="28"/>
  <c r="BB10" i="28"/>
  <c r="K78" i="28"/>
  <c r="AN11" i="28"/>
  <c r="D11" i="31"/>
  <c r="K76" i="28"/>
  <c r="K77" i="28"/>
  <c r="K83" i="28"/>
  <c r="AO57" i="28"/>
  <c r="AL57" i="28"/>
  <c r="K81" i="28"/>
  <c r="J81" i="28"/>
  <c r="J82" i="28"/>
  <c r="J80" i="28"/>
  <c r="K80" i="28"/>
  <c r="K75" i="28"/>
  <c r="J75" i="28"/>
  <c r="K71" i="28"/>
  <c r="J71" i="28"/>
  <c r="AK9" i="40" l="1"/>
  <c r="AL9" i="40" s="1"/>
  <c r="AL37" i="40" s="1"/>
  <c r="AW38" i="28"/>
  <c r="N13" i="31" s="1"/>
  <c r="N35" i="31" s="1"/>
  <c r="N38" i="31" s="1"/>
  <c r="N61" i="31" s="1"/>
  <c r="AH38" i="28"/>
  <c r="V9" i="40"/>
  <c r="W9" i="40" s="1"/>
  <c r="AQ38" i="28"/>
  <c r="L13" i="31" s="1"/>
  <c r="AE9" i="40"/>
  <c r="AF9" i="40" s="1"/>
  <c r="AE38" i="28"/>
  <c r="H13" i="31" s="1"/>
  <c r="S9" i="40"/>
  <c r="T9" i="40" s="1"/>
  <c r="AH9" i="40"/>
  <c r="AI9" i="40" s="1"/>
  <c r="AT38" i="28"/>
  <c r="AZ38" i="28"/>
  <c r="O13" i="31" s="1"/>
  <c r="AN9" i="40"/>
  <c r="AO9" i="40" s="1"/>
  <c r="AO37" i="40" s="1"/>
  <c r="P40" i="28"/>
  <c r="P59" i="28" s="1"/>
  <c r="C12" i="31"/>
  <c r="P12" i="31" s="1"/>
  <c r="Y40" i="28"/>
  <c r="Y59" i="28" s="1"/>
  <c r="B8" i="40"/>
  <c r="L11" i="31"/>
  <c r="AQ57" i="28"/>
  <c r="AE12" i="40"/>
  <c r="AF12" i="40" s="1"/>
  <c r="AN57" i="28"/>
  <c r="K15" i="31" s="1"/>
  <c r="AB12" i="40"/>
  <c r="AC12" i="40" s="1"/>
  <c r="BB31" i="28"/>
  <c r="O11" i="31"/>
  <c r="AH20" i="40"/>
  <c r="AI20" i="40" s="1"/>
  <c r="J65" i="26"/>
  <c r="J60" i="26"/>
  <c r="S20" i="40"/>
  <c r="T20" i="40" s="1"/>
  <c r="Y20" i="40"/>
  <c r="Z20" i="40" s="1"/>
  <c r="J62" i="26"/>
  <c r="F11" i="31"/>
  <c r="F35" i="31" s="1"/>
  <c r="F38" i="31" s="1"/>
  <c r="F61" i="31" s="1"/>
  <c r="AB38" i="28"/>
  <c r="G13" i="31" s="1"/>
  <c r="P9" i="40"/>
  <c r="Q9" i="40" s="1"/>
  <c r="AE21" i="28"/>
  <c r="H11" i="31" s="1"/>
  <c r="S7" i="40"/>
  <c r="T7" i="40" s="1"/>
  <c r="AN21" i="28"/>
  <c r="AB7" i="40"/>
  <c r="AC7" i="40" s="1"/>
  <c r="V38" i="28"/>
  <c r="E13" i="31" s="1"/>
  <c r="E35" i="31" s="1"/>
  <c r="E38" i="31" s="1"/>
  <c r="E61" i="31" s="1"/>
  <c r="J9" i="40"/>
  <c r="K9" i="40" s="1"/>
  <c r="AB21" i="28"/>
  <c r="AB40" i="28" s="1"/>
  <c r="AB59" i="28" s="1"/>
  <c r="P7" i="40"/>
  <c r="Q7" i="40" s="1"/>
  <c r="S38" i="28"/>
  <c r="D13" i="31" s="1"/>
  <c r="D35" i="31" s="1"/>
  <c r="D38" i="31" s="1"/>
  <c r="D61" i="31" s="1"/>
  <c r="G9" i="40"/>
  <c r="H9" i="40" s="1"/>
  <c r="AK21" i="28"/>
  <c r="J11" i="31" s="1"/>
  <c r="J35" i="31" s="1"/>
  <c r="J38" i="31" s="1"/>
  <c r="J61" i="31" s="1"/>
  <c r="Y7" i="40"/>
  <c r="Z7" i="40" s="1"/>
  <c r="J55" i="26"/>
  <c r="D20" i="40"/>
  <c r="E20" i="40" s="1"/>
  <c r="J56" i="26"/>
  <c r="G20" i="40"/>
  <c r="H20" i="40" s="1"/>
  <c r="J57" i="26"/>
  <c r="J20" i="40"/>
  <c r="K20" i="40" s="1"/>
  <c r="J58" i="26"/>
  <c r="M20" i="40"/>
  <c r="N20" i="40" s="1"/>
  <c r="M25" i="31"/>
  <c r="F51" i="26"/>
  <c r="K51" i="26" s="1"/>
  <c r="K28" i="26"/>
  <c r="BB37" i="28"/>
  <c r="G73" i="28" s="1"/>
  <c r="K74" i="28"/>
  <c r="C13" i="31"/>
  <c r="BB11" i="28"/>
  <c r="L15" i="31"/>
  <c r="BB57" i="28"/>
  <c r="AF36" i="40" l="1"/>
  <c r="AF39" i="40" s="1"/>
  <c r="B12" i="40"/>
  <c r="O35" i="31"/>
  <c r="O38" i="31" s="1"/>
  <c r="O61" i="31" s="1"/>
  <c r="AW40" i="28"/>
  <c r="AW59" i="28" s="1"/>
  <c r="AF37" i="40"/>
  <c r="AL36" i="40"/>
  <c r="AL39" i="40" s="1"/>
  <c r="AL41" i="40" s="1"/>
  <c r="M13" i="31"/>
  <c r="AT40" i="28"/>
  <c r="AT59" i="28" s="1"/>
  <c r="I13" i="31"/>
  <c r="I35" i="31" s="1"/>
  <c r="I38" i="31" s="1"/>
  <c r="I61" i="31" s="1"/>
  <c r="AH40" i="28"/>
  <c r="AH59" i="28" s="1"/>
  <c r="AZ40" i="28"/>
  <c r="AZ59" i="28" s="1"/>
  <c r="W37" i="40"/>
  <c r="W36" i="40"/>
  <c r="W39" i="40" s="1"/>
  <c r="AO36" i="40"/>
  <c r="AO39" i="40" s="1"/>
  <c r="AO41" i="40" s="1"/>
  <c r="AQ40" i="28"/>
  <c r="AQ59" i="28" s="1"/>
  <c r="M35" i="31"/>
  <c r="M38" i="31" s="1"/>
  <c r="M61" i="31" s="1"/>
  <c r="H35" i="31"/>
  <c r="H38" i="31" s="1"/>
  <c r="H61" i="31" s="1"/>
  <c r="BB38" i="28"/>
  <c r="B9" i="40"/>
  <c r="V40" i="28"/>
  <c r="V59" i="28" s="1"/>
  <c r="AC36" i="40"/>
  <c r="AC39" i="40" s="1"/>
  <c r="G11" i="31"/>
  <c r="G35" i="31" s="1"/>
  <c r="AE40" i="28"/>
  <c r="AE59" i="28" s="1"/>
  <c r="AK40" i="28"/>
  <c r="AK59" i="28" s="1"/>
  <c r="BB21" i="28"/>
  <c r="AI37" i="40"/>
  <c r="AI36" i="40"/>
  <c r="AI39" i="40" s="1"/>
  <c r="B20" i="40"/>
  <c r="K11" i="31"/>
  <c r="K35" i="31" s="1"/>
  <c r="K38" i="31" s="1"/>
  <c r="K61" i="31" s="1"/>
  <c r="AC37" i="40"/>
  <c r="B7" i="40"/>
  <c r="AN40" i="28"/>
  <c r="AN59" i="28" s="1"/>
  <c r="T36" i="40"/>
  <c r="T39" i="40" s="1"/>
  <c r="T37" i="40"/>
  <c r="Q37" i="40"/>
  <c r="Q36" i="40"/>
  <c r="Q39" i="40" s="1"/>
  <c r="Z37" i="40"/>
  <c r="Z36" i="40"/>
  <c r="Z39" i="40" s="1"/>
  <c r="S40" i="28"/>
  <c r="S59" i="28" s="1"/>
  <c r="J68" i="26"/>
  <c r="E36" i="40"/>
  <c r="E39" i="40" s="1"/>
  <c r="E37" i="40"/>
  <c r="K37" i="40"/>
  <c r="K36" i="40"/>
  <c r="K39" i="40" s="1"/>
  <c r="H36" i="40"/>
  <c r="H39" i="40" s="1"/>
  <c r="H37" i="40"/>
  <c r="N36" i="40"/>
  <c r="N39" i="40" s="1"/>
  <c r="N37" i="40"/>
  <c r="P25" i="31"/>
  <c r="Q25" i="31" s="1"/>
  <c r="C65" i="31" s="1"/>
  <c r="J51" i="26"/>
  <c r="H73" i="28"/>
  <c r="I73" i="28" s="1"/>
  <c r="J73" i="28" s="1"/>
  <c r="G85" i="28"/>
  <c r="C66" i="31" s="1"/>
  <c r="J72" i="28"/>
  <c r="P13" i="31"/>
  <c r="C35" i="31"/>
  <c r="C38" i="31" s="1"/>
  <c r="C61" i="31" s="1"/>
  <c r="P15" i="31"/>
  <c r="L35" i="31"/>
  <c r="AF41" i="40" l="1"/>
  <c r="W41" i="40"/>
  <c r="AC41" i="40"/>
  <c r="BB59" i="28"/>
  <c r="AI41" i="40"/>
  <c r="Z41" i="40"/>
  <c r="T41" i="40"/>
  <c r="Q41" i="40"/>
  <c r="BB40" i="28"/>
  <c r="B37" i="40"/>
  <c r="B36" i="40"/>
  <c r="B39" i="40" s="1"/>
  <c r="P11" i="31"/>
  <c r="P35" i="31" s="1"/>
  <c r="N41" i="40"/>
  <c r="H41" i="40"/>
  <c r="E41" i="40"/>
  <c r="K41" i="40"/>
  <c r="R20" i="31"/>
  <c r="K73" i="28"/>
  <c r="H85" i="28"/>
  <c r="C69" i="31" s="1"/>
  <c r="K72" i="28"/>
  <c r="Q15" i="31"/>
  <c r="L38" i="31"/>
  <c r="L61" i="31" s="1"/>
  <c r="G38" i="31"/>
  <c r="Q11" i="31" l="1"/>
  <c r="R10" i="31" s="1"/>
  <c r="R35" i="31" s="1"/>
  <c r="R38" i="31" s="1"/>
  <c r="R61" i="31" s="1"/>
  <c r="C64" i="31" s="1"/>
  <c r="B41" i="40"/>
  <c r="I85" i="28"/>
  <c r="K85" i="28" s="1"/>
  <c r="P38" i="31"/>
  <c r="G61" i="31"/>
  <c r="P61" i="31" s="1"/>
  <c r="Q35" i="31" l="1"/>
  <c r="Q38" i="31" s="1"/>
  <c r="Q61" i="31" s="1"/>
  <c r="J85" i="28"/>
  <c r="C72" i="31"/>
  <c r="C73" i="31" s="1"/>
  <c r="C75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Zampaglione</author>
    <author>Utente</author>
  </authors>
  <commentList>
    <comment ref="K8" authorId="0" shapeId="0" xr:uid="{00000000-0006-0000-0300-000001000000}">
      <text>
        <r>
          <rPr>
            <sz val="7"/>
            <color indexed="81"/>
            <rFont val="Tahoma"/>
            <family val="2"/>
          </rPr>
          <t>i</t>
        </r>
        <r>
          <rPr>
            <sz val="8"/>
            <color indexed="81"/>
            <rFont val="Tahoma"/>
            <family val="2"/>
          </rPr>
          <t xml:space="preserve"> mesi inseriti sono 12 ma possono essere cambiati a seconda della  durata del contratto.                                                               Per es.   6 mesi per una persona  al  50%  </t>
        </r>
      </text>
    </comment>
    <comment ref="K45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i mesi inseriti sono 12 ma possono essere cambiati a seconda della  durata del contratto.    Per es.   6 mesi per una persona al  50%  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G53" authorId="1" shapeId="0" xr:uid="{00000000-0006-0000-0300-000003000000}">
      <text>
        <r>
          <rPr>
            <sz val="9"/>
            <color indexed="81"/>
            <rFont val="Tahoma"/>
            <family val="2"/>
          </rPr>
          <t>c</t>
        </r>
        <r>
          <rPr>
            <sz val="8"/>
            <color indexed="81"/>
            <rFont val="Tahoma"/>
            <family val="2"/>
          </rPr>
          <t>osto dottorando imputabile annualmente                                 ( vedi sheet " calcolo dottorandi")</t>
        </r>
      </text>
    </comment>
  </commentList>
</comments>
</file>

<file path=xl/sharedStrings.xml><?xml version="1.0" encoding="utf-8"?>
<sst xmlns="http://schemas.openxmlformats.org/spreadsheetml/2006/main" count="1123" uniqueCount="329">
  <si>
    <t>Ammortamenti (quota NON esponibile)</t>
  </si>
  <si>
    <t xml:space="preserve">Reagenti </t>
  </si>
  <si>
    <t>DIRECT COSTS</t>
  </si>
  <si>
    <t>Totale s/voce</t>
  </si>
  <si>
    <t>TOTALE</t>
  </si>
  <si>
    <t>eligible cost</t>
  </si>
  <si>
    <t>actual</t>
  </si>
  <si>
    <t>compilare  solo i campi in giallo</t>
  </si>
  <si>
    <t>Cost/year</t>
  </si>
  <si>
    <t>IRAP</t>
  </si>
  <si>
    <t>Net  value</t>
  </si>
  <si>
    <t>Total costs</t>
  </si>
  <si>
    <t>Personnel involded</t>
  </si>
  <si>
    <t>Nominativo</t>
  </si>
  <si>
    <t>Ente   società</t>
  </si>
  <si>
    <t>UNIMI</t>
  </si>
  <si>
    <t>Finanziatore</t>
  </si>
  <si>
    <t xml:space="preserve">Responsabile Scientifico </t>
  </si>
  <si>
    <t>cliccare solo sulle caselle evidenziate in giallo</t>
  </si>
  <si>
    <t xml:space="preserve">  Partner  - UNIMI</t>
  </si>
  <si>
    <t xml:space="preserve">DESCRIZIONE ATTREZZATURE </t>
  </si>
  <si>
    <t>COSTO TOTALE</t>
  </si>
  <si>
    <t xml:space="preserve">MESI DI UTILIZZO NEL PROGETTO   </t>
  </si>
  <si>
    <t>TOTALE AMMORTAMENTO AMMISSIBILE</t>
  </si>
  <si>
    <t>E   INDIRECT COSTS (Overheads)</t>
  </si>
  <si>
    <t>TOTALE PARZIALE ATTREZZATURE SCIENTIFICHE</t>
  </si>
  <si>
    <t>TOTALE PARZIALE ATTTREZZATURE INFORMATICHE</t>
  </si>
  <si>
    <t>LEGENDA</t>
  </si>
  <si>
    <t>to be enrolled</t>
  </si>
  <si>
    <t xml:space="preserve"> UNIMI  (PARTNER) </t>
  </si>
  <si>
    <t>Form cost</t>
  </si>
  <si>
    <t xml:space="preserve">Durata del contratto             </t>
  </si>
  <si>
    <t xml:space="preserve">Duration annual  contract </t>
  </si>
  <si>
    <t>Name</t>
  </si>
  <si>
    <t>Mounths</t>
  </si>
  <si>
    <t>PERSONNEL TO BE ENROLLED</t>
  </si>
  <si>
    <t>dato obbligatorio</t>
  </si>
  <si>
    <t xml:space="preserve">Duration  annual contract </t>
  </si>
  <si>
    <t>PhD student</t>
  </si>
  <si>
    <t xml:space="preserve">Technical staff </t>
  </si>
  <si>
    <t>Totale effort</t>
  </si>
  <si>
    <t>Dottorati Scientifici</t>
  </si>
  <si>
    <t>Quota budget obbligatorio per PhD NON rendicontabile</t>
  </si>
  <si>
    <t>1° Anno</t>
  </si>
  <si>
    <t>2° Anno</t>
  </si>
  <si>
    <t>3° Anno</t>
  </si>
  <si>
    <t>Dottorati Umanistici</t>
  </si>
  <si>
    <t>Dottorati scientifici</t>
  </si>
  <si>
    <t>a) borsa di studio</t>
  </si>
  <si>
    <t xml:space="preserve">b) contributo INPS </t>
  </si>
  <si>
    <t>c) altri contributi **</t>
  </si>
  <si>
    <t xml:space="preserve">d) budget di ricerca </t>
  </si>
  <si>
    <t>Totale annuale</t>
  </si>
  <si>
    <t>quota annuale</t>
  </si>
  <si>
    <t>Non rendicontabile</t>
  </si>
  <si>
    <t>1° anno</t>
  </si>
  <si>
    <t>2° anno</t>
  </si>
  <si>
    <t>3° anno</t>
  </si>
  <si>
    <t>Totale  generale</t>
  </si>
  <si>
    <t>Dottorati umanistici</t>
  </si>
  <si>
    <t xml:space="preserve">c) altri contributi ** </t>
  </si>
  <si>
    <t>https://work.unimi.it/rlavoro/retribuzioni/2076.htm</t>
  </si>
  <si>
    <t>Piano finanziario</t>
  </si>
  <si>
    <t xml:space="preserve">Title: </t>
  </si>
  <si>
    <t>Host Institution</t>
  </si>
  <si>
    <t>Principal Investigator</t>
  </si>
  <si>
    <t>Acronym</t>
  </si>
  <si>
    <t>2022/2023</t>
  </si>
  <si>
    <r>
      <t>Totale generale €  70.544,57</t>
    </r>
    <r>
      <rPr>
        <sz val="11"/>
        <color indexed="8"/>
        <rFont val="Calibri"/>
        <family val="2"/>
      </rPr>
      <t/>
    </r>
  </si>
  <si>
    <r>
      <t>Totale generale                                                                                                               €  68.220,53</t>
    </r>
    <r>
      <rPr>
        <sz val="11"/>
        <color indexed="8"/>
        <rFont val="Calibri"/>
        <family val="2"/>
      </rPr>
      <t/>
    </r>
  </si>
  <si>
    <t>Rendicontabile</t>
  </si>
  <si>
    <t>C1 - TRAVEL</t>
  </si>
  <si>
    <t>C2 - EQUIPMENT</t>
  </si>
  <si>
    <t xml:space="preserve">Total costs </t>
  </si>
  <si>
    <t>SITUAZIONE DI CASSA</t>
  </si>
  <si>
    <t>Contributo richiesto alla UE</t>
  </si>
  <si>
    <t>Totale spese da sostenere e non rendicontare</t>
  </si>
  <si>
    <t xml:space="preserve">COMPILAZIONE OBBLIGATORIA </t>
  </si>
  <si>
    <t>Dipartimento</t>
  </si>
  <si>
    <t>Project duration (Months)</t>
  </si>
  <si>
    <t>Costo animali x sperimentazione</t>
  </si>
  <si>
    <t>FLAT RATE (Cancelleria, manutenzioni, gas, elettricità, …)</t>
  </si>
  <si>
    <r>
      <t xml:space="preserve">Spese di  viaggio,vitto e alloggio </t>
    </r>
    <r>
      <rPr>
        <i/>
        <sz val="8"/>
        <color indexed="8"/>
        <rFont val="Calibri"/>
        <family val="2"/>
      </rPr>
      <t xml:space="preserve"> (Only Dissemination)</t>
    </r>
  </si>
  <si>
    <r>
      <t xml:space="preserve">Spese di  viaggio,vitto e alloggio </t>
    </r>
    <r>
      <rPr>
        <i/>
        <sz val="8"/>
        <color indexed="8"/>
        <rFont val="Calibri"/>
        <family val="2"/>
      </rPr>
      <t xml:space="preserve">  (per  meeting di progetto)</t>
    </r>
  </si>
  <si>
    <r>
      <t xml:space="preserve">Spese di  viaggio,vitto e alloggio </t>
    </r>
    <r>
      <rPr>
        <i/>
        <sz val="9"/>
        <color indexed="8"/>
        <rFont val="Calibri"/>
        <family val="2"/>
      </rPr>
      <t xml:space="preserve"> </t>
    </r>
    <r>
      <rPr>
        <i/>
        <sz val="8"/>
        <color indexed="8"/>
        <rFont val="Calibri"/>
        <family val="2"/>
      </rPr>
      <t>(raccolta dati di progetto ,  rimborso spese relatori intervenuti  in workshop organizzati per presentare i dati del progetto, ecc)</t>
    </r>
  </si>
  <si>
    <t xml:space="preserve">D.1  Financial  support to  third parties </t>
  </si>
  <si>
    <t xml:space="preserve">D.3 Transnational access  to research infrastructures </t>
  </si>
  <si>
    <t>D.4 Virtual access to research  infrastructures</t>
  </si>
  <si>
    <t xml:space="preserve">D.5 PCP/PPI procurement  costs </t>
  </si>
  <si>
    <t xml:space="preserve">D.6 Euratom Cofund staff mobility costs </t>
  </si>
  <si>
    <t xml:space="preserve">D.7 ERC additional funding </t>
  </si>
  <si>
    <t xml:space="preserve"> Requested EU </t>
  </si>
  <si>
    <t xml:space="preserve">* </t>
  </si>
  <si>
    <r>
      <t xml:space="preserve">D.8 ERC additional funding  </t>
    </r>
    <r>
      <rPr>
        <i/>
        <sz val="8"/>
        <color indexed="8"/>
        <rFont val="Calibri"/>
        <family val="2"/>
      </rPr>
      <t>(subcontracting, FSTP and internally invoiced goods and services)</t>
    </r>
  </si>
  <si>
    <t>B. SUBCONTRACTING   (no Indirect costs)</t>
  </si>
  <si>
    <r>
      <rPr>
        <b/>
        <sz val="12"/>
        <rFont val="Calibri"/>
        <family val="2"/>
      </rPr>
      <t xml:space="preserve">A. </t>
    </r>
    <r>
      <rPr>
        <sz val="12"/>
        <rFont val="Calibri"/>
        <family val="2"/>
      </rPr>
      <t>PERSONNEL COSTS</t>
    </r>
  </si>
  <si>
    <r>
      <rPr>
        <b/>
        <sz val="12"/>
        <rFont val="Calibri"/>
        <family val="2"/>
      </rPr>
      <t>C</t>
    </r>
    <r>
      <rPr>
        <sz val="12"/>
        <rFont val="Calibri"/>
        <family val="2"/>
      </rPr>
      <t>. PURCHASE COSTS</t>
    </r>
  </si>
  <si>
    <r>
      <t xml:space="preserve">Quota budget di ricerca obbligatoria del  PhD NON rendicontabile  </t>
    </r>
    <r>
      <rPr>
        <b/>
        <sz val="10"/>
        <color indexed="60"/>
        <rFont val="Calibri"/>
        <family val="2"/>
      </rPr>
      <t>* (vedi nota sotto)</t>
    </r>
  </si>
  <si>
    <t>C3 - OTHER GOODS, WORKS AND SERVICES (consum., publications,  other costs)</t>
  </si>
  <si>
    <t>UMIL</t>
  </si>
  <si>
    <t>Compilare solo le celle in GIALLO</t>
  </si>
  <si>
    <t>Titolo Progetto</t>
  </si>
  <si>
    <r>
      <t xml:space="preserve">% UTILIZZO NEL PROGETTO          </t>
    </r>
    <r>
      <rPr>
        <b/>
        <sz val="8"/>
        <color indexed="60"/>
        <rFont val="Arial"/>
        <family val="2"/>
      </rPr>
      <t>(si consiglia di non prevedere il 100%)</t>
    </r>
  </si>
  <si>
    <r>
      <rPr>
        <b/>
        <sz val="11"/>
        <rFont val="Calibri"/>
        <family val="2"/>
      </rPr>
      <t>D.</t>
    </r>
    <r>
      <rPr>
        <sz val="11"/>
        <rFont val="Calibri"/>
        <family val="2"/>
      </rPr>
      <t xml:space="preserve"> OTHER  COSTS  CATEGORIES</t>
    </r>
  </si>
  <si>
    <t>SI RACCOMANDA DI COMPILARE IL FILE DIGITANDO SOLO NELLE CELLE IN GIALLO</t>
  </si>
  <si>
    <t>Equipment by third party  used on beneficiary's premises (free of charge)</t>
  </si>
  <si>
    <t>2023/204</t>
  </si>
  <si>
    <t>2004/2025</t>
  </si>
  <si>
    <t>Dati aggiornati febbraio 2023</t>
  </si>
  <si>
    <t>WP1</t>
  </si>
  <si>
    <t>WP2</t>
  </si>
  <si>
    <t>WP3</t>
  </si>
  <si>
    <t>WP4</t>
  </si>
  <si>
    <t>WP5</t>
  </si>
  <si>
    <t>WP6</t>
  </si>
  <si>
    <t>WP7</t>
  </si>
  <si>
    <t>WP8</t>
  </si>
  <si>
    <t xml:space="preserve">Effort month        WP 3 </t>
  </si>
  <si>
    <t xml:space="preserve">Total costs    
WP 3 </t>
  </si>
  <si>
    <t>Effort month        WP 7</t>
  </si>
  <si>
    <t>Total costs  
 WP 7</t>
  </si>
  <si>
    <t xml:space="preserve">Technical staff      </t>
  </si>
  <si>
    <t>Public body/ Company</t>
  </si>
  <si>
    <t xml:space="preserve">Category </t>
  </si>
  <si>
    <t>Researcher (PI)  UNIMI   (Ordinario/Associato/ RU/RTT)</t>
  </si>
  <si>
    <t xml:space="preserve">SENIOR </t>
  </si>
  <si>
    <t>SENIOR</t>
  </si>
  <si>
    <t>JUNIOR</t>
  </si>
  <si>
    <t>TECHNICAL</t>
  </si>
  <si>
    <t xml:space="preserve">Average monthly cost </t>
  </si>
  <si>
    <t xml:space="preserve">Effort month      </t>
  </si>
  <si>
    <t xml:space="preserve">Total costs    
</t>
  </si>
  <si>
    <t xml:space="preserve">Effort month       </t>
  </si>
  <si>
    <t xml:space="preserve">Total costs          </t>
  </si>
  <si>
    <t xml:space="preserve">Total costs   
 </t>
  </si>
  <si>
    <t xml:space="preserve">Effort month        </t>
  </si>
  <si>
    <t xml:space="preserve">Total costs  
 </t>
  </si>
  <si>
    <t xml:space="preserve">Total costs  
</t>
  </si>
  <si>
    <t xml:space="preserve">Total Effort       </t>
  </si>
  <si>
    <t>Total  Category A1 Empleyees ( or equivalent)</t>
  </si>
  <si>
    <t>WP</t>
  </si>
  <si>
    <t>A1 Employees</t>
  </si>
  <si>
    <t>SENIOR SCIENTISTS (or equivalent in the private sector)</t>
  </si>
  <si>
    <r>
      <t>A3 Seconded Persons</t>
    </r>
    <r>
      <rPr>
        <b/>
        <i/>
        <sz val="8"/>
        <color indexed="8"/>
        <rFont val="Calibri"/>
        <family val="2"/>
      </rPr>
      <t xml:space="preserve"> ( in beneficiary's premises)</t>
    </r>
  </si>
  <si>
    <t>A4 SME owners and Beneficiary that are natural persons</t>
  </si>
  <si>
    <t>Totali</t>
  </si>
  <si>
    <r>
      <t xml:space="preserve">HORIZON EUROPE </t>
    </r>
    <r>
      <rPr>
        <b/>
        <u/>
        <sz val="16"/>
        <color indexed="60"/>
        <rFont val="Arial Black"/>
        <family val="2"/>
      </rPr>
      <t>LUMP SUM</t>
    </r>
  </si>
  <si>
    <t>UNIT</t>
  </si>
  <si>
    <t>COST PER UNIT</t>
  </si>
  <si>
    <t xml:space="preserve">TOTAL COSTS
</t>
  </si>
  <si>
    <t>WP PROJECT</t>
  </si>
  <si>
    <t>Compilare solo le parti in giallo</t>
  </si>
  <si>
    <t xml:space="preserve">Total personnel cost </t>
  </si>
  <si>
    <r>
      <t>Other personnel</t>
    </r>
    <r>
      <rPr>
        <i/>
        <sz val="10"/>
        <color indexed="8"/>
        <rFont val="Calibri"/>
        <family val="2"/>
      </rPr>
      <t xml:space="preserve"> ( specify….)</t>
    </r>
    <r>
      <rPr>
        <i/>
        <sz val="10"/>
        <color indexed="8"/>
        <rFont val="Calibri"/>
        <family val="2"/>
      </rPr>
      <t xml:space="preserve">  Administrative staff</t>
    </r>
  </si>
  <si>
    <t>Calcolo costi di ammortamento per ATTREZZATURE, STRUMENTAZIONI SCIENTIFICHE</t>
  </si>
  <si>
    <t>Calcolo costi di ammortamento per ATTREZZATURE, STRUMENTAZIONI INFORMATICHE</t>
  </si>
  <si>
    <t xml:space="preserve">PERIODO AMMORTAMENTO                       60 mesi Attrezzature scientifiche                                                             </t>
  </si>
  <si>
    <t xml:space="preserve">PERIODO AMMORTAMENTO                                     36 Attrezzature informatiche                                                </t>
  </si>
  <si>
    <t>TOTAL ESTIMATED BUDGET X WP</t>
  </si>
  <si>
    <t>unit ( mesi)</t>
  </si>
  <si>
    <t>unit cost</t>
  </si>
  <si>
    <t>costo  Totale</t>
  </si>
  <si>
    <t xml:space="preserve">TOTALI COSTI ELEGGIBILI </t>
  </si>
  <si>
    <t>SUB-Totali  WP</t>
  </si>
  <si>
    <t>TRAVEL</t>
  </si>
  <si>
    <t xml:space="preserve"> Meeting di progetto</t>
  </si>
  <si>
    <t>Only Dissemination</t>
  </si>
  <si>
    <t>raccolta dati di progetto ,  rimborso spese relatori intervenuti  in workshop organizzati per presentare i dati del progetto, ecc)</t>
  </si>
  <si>
    <t>costi totali</t>
  </si>
  <si>
    <t>Unit Cost</t>
  </si>
  <si>
    <t>Costo medio  per persona</t>
  </si>
  <si>
    <t>Costi compessivi</t>
  </si>
  <si>
    <t>Unit</t>
  </si>
  <si>
    <t>Nr totale  missioni (Unit)</t>
  </si>
  <si>
    <t xml:space="preserve">UNIT  </t>
  </si>
  <si>
    <t>COSTS</t>
  </si>
  <si>
    <t>costo medio totale</t>
  </si>
  <si>
    <t>OTHER GOOD, WORKS AND SERVICES</t>
  </si>
  <si>
    <t>CONSUMABLES</t>
  </si>
  <si>
    <t>UNITS</t>
  </si>
  <si>
    <t>COST X UNIT</t>
  </si>
  <si>
    <t>TOTAL COSTS</t>
  </si>
  <si>
    <t>Consumables</t>
  </si>
  <si>
    <t xml:space="preserve">TOTAL UNITS  </t>
  </si>
  <si>
    <t>SUB TOTAL CONSUMABLES (da riportare nel budget template della UE)</t>
  </si>
  <si>
    <t>Services  for metings, seminar</t>
  </si>
  <si>
    <t>Services for dissemination activities ( including website)</t>
  </si>
  <si>
    <t>Pubblication fee</t>
  </si>
  <si>
    <t>Other ( shipment, insurance, translation; ecc)</t>
  </si>
  <si>
    <t>SERVICES FOR MEETING, SEMINAR</t>
  </si>
  <si>
    <t xml:space="preserve">SUB TOTAL SERVICES  FOR MEETING, SEMINAR                                                    (da riportare nel budget template della UE)    </t>
  </si>
  <si>
    <t>Disseminatin acrivities</t>
  </si>
  <si>
    <t>Web site and maintenance</t>
  </si>
  <si>
    <t>PUBBLICATION FEES</t>
  </si>
  <si>
    <t>Pubblicaton fees</t>
  </si>
  <si>
    <t>Insurance</t>
  </si>
  <si>
    <t>Shipment</t>
  </si>
  <si>
    <t>Translation</t>
  </si>
  <si>
    <t>OTHER</t>
  </si>
  <si>
    <r>
      <rPr>
        <b/>
        <sz val="11"/>
        <color indexed="8"/>
        <rFont val="Calibri"/>
        <family val="2"/>
      </rPr>
      <t>Differenza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60"/>
        <rFont val="Calibri"/>
        <family val="2"/>
      </rPr>
      <t xml:space="preserve"> (saldo cassa deve essere sempre in positivo)</t>
    </r>
  </si>
  <si>
    <t>Quota non rendicontabile</t>
  </si>
  <si>
    <t>totale apparecchiature informatiche</t>
  </si>
  <si>
    <t>totale apparecchiature scientifiche</t>
  </si>
  <si>
    <t>CALCOLO COSTI  NON RENDICONTABILI</t>
  </si>
  <si>
    <t>costi personale annui</t>
  </si>
  <si>
    <t>Durata del contratto             Mesi</t>
  </si>
  <si>
    <t>COSTI TOTALI DA SOSTENERE</t>
  </si>
  <si>
    <t>Costo imputato al progetto</t>
  </si>
  <si>
    <t>Totale</t>
  </si>
  <si>
    <t>differenza</t>
  </si>
  <si>
    <t>Totali riportati in automatico nella sheet "BUDGET HE"nel riquadro della situazione di cassa</t>
  </si>
  <si>
    <t xml:space="preserve">DURATA   MESI PROGETTO : </t>
  </si>
  <si>
    <t>UE_ Horizon  Europe LUMP SUM</t>
  </si>
  <si>
    <t>SUBCONTRACTING</t>
  </si>
  <si>
    <r>
      <rPr>
        <b/>
        <sz val="8"/>
        <rFont val="Calibri"/>
        <family val="2"/>
      </rPr>
      <t>B.</t>
    </r>
    <r>
      <rPr>
        <sz val="8"/>
        <rFont val="Calibri"/>
        <family val="2"/>
      </rPr>
      <t xml:space="preserve"> SUBCONTRACTING</t>
    </r>
  </si>
  <si>
    <t>Subcontracting</t>
  </si>
  <si>
    <t>Descrizione subcontratto</t>
  </si>
  <si>
    <r>
      <t xml:space="preserve">HORIZON EUROPE  </t>
    </r>
    <r>
      <rPr>
        <b/>
        <u/>
        <sz val="24"/>
        <color indexed="60"/>
        <rFont val="Arial Black"/>
        <family val="2"/>
      </rPr>
      <t>LUMP SUM</t>
    </r>
  </si>
  <si>
    <r>
      <t xml:space="preserve">ADMINISTRATIVE PERSONNEL                                                               </t>
    </r>
    <r>
      <rPr>
        <sz val="8"/>
        <color indexed="8"/>
        <rFont val="Calibri"/>
        <family val="2"/>
      </rPr>
      <t>(or equivalent in the private sector)</t>
    </r>
  </si>
  <si>
    <t>Mesi di durata di ciascun WP</t>
  </si>
  <si>
    <t>GANTT CHART</t>
  </si>
  <si>
    <t xml:space="preserve">Spese da sostenere realmente </t>
  </si>
  <si>
    <t>Spese da sostenere da NON ammissibili</t>
  </si>
  <si>
    <t xml:space="preserve">Ritenuta Ente 7.% del Requested Grant </t>
  </si>
  <si>
    <t>Researcher   (staff member)  (Ordinario/Associato/ RU/RTT)</t>
  </si>
  <si>
    <t xml:space="preserve">Technical Personnel ( Staff member)   </t>
  </si>
  <si>
    <r>
      <t>Other personnel</t>
    </r>
    <r>
      <rPr>
        <i/>
        <sz val="10"/>
        <color indexed="8"/>
        <rFont val="Calibri"/>
        <family val="2"/>
      </rPr>
      <t xml:space="preserve"> ( specify….)</t>
    </r>
    <r>
      <rPr>
        <i/>
        <sz val="10"/>
        <color indexed="8"/>
        <rFont val="Calibri"/>
        <family val="2"/>
      </rPr>
      <t xml:space="preserve">  </t>
    </r>
  </si>
  <si>
    <t xml:space="preserve">Researcher   </t>
  </si>
  <si>
    <t xml:space="preserve"> TOTALI   A.2 Natural persons under direct contract ( solo i valori indicati nelle celle in blu sono da riportare nei WP del  budget template della UE))</t>
  </si>
  <si>
    <t>SUB TOTALI TECHNICAL STAFF (  solo i valori indicati nelle celle in blu sono da riportare nei WP del  budget template della UE)</t>
  </si>
  <si>
    <t>SUB TOTALI JUNIOR ( solo i valori indicati nelle celle in blu sono da riportare nei WP del  budget template della UE)</t>
  </si>
  <si>
    <t>SUB TOTALI SENIOR (  solo i valori indicati nelle celle in blu sono da riportare nei WP del  budget template della UE)</t>
  </si>
  <si>
    <r>
      <t xml:space="preserve">D. 2 Internally invoiced goods and services   (no Indirect costs) </t>
    </r>
    <r>
      <rPr>
        <sz val="9"/>
        <color indexed="10"/>
        <rFont val="Calibri"/>
        <family val="2"/>
      </rPr>
      <t xml:space="preserve">                       </t>
    </r>
    <r>
      <rPr>
        <sz val="10"/>
        <color indexed="10"/>
        <rFont val="Calibri"/>
        <family val="2"/>
      </rPr>
      <t xml:space="preserve"> (NO UNIMI)</t>
    </r>
  </si>
  <si>
    <t xml:space="preserve">Descrivere brevemente Subcontratto nr 1 </t>
  </si>
  <si>
    <t>Descrivere brevemente Subcontratto nr 2</t>
  </si>
  <si>
    <t>Descrivere brevemente Subcontratto nr 3</t>
  </si>
  <si>
    <t>SUB TOTALI  SUBCONTRACTIG                                                                             (riportare nel budget template della UE solo le celle in blu per ogni WP )</t>
  </si>
  <si>
    <r>
      <t xml:space="preserve">SUB TOTALI TRAVEL                                                      </t>
    </r>
    <r>
      <rPr>
        <i/>
        <sz val="10"/>
        <color indexed="8"/>
        <rFont val="Calibri"/>
        <family val="2"/>
      </rPr>
      <t xml:space="preserve">      (riportare nel budget template della UE solo le celle in blu per ogni WP)</t>
    </r>
  </si>
  <si>
    <t>SUB TOTALI EQUIPMENT                             (riportare nel budget template della UE solo le celle in blu per ogni WP )</t>
  </si>
  <si>
    <t>Mesi</t>
  </si>
  <si>
    <t>Anni</t>
  </si>
  <si>
    <r>
      <rPr>
        <b/>
        <sz val="10"/>
        <rFont val="Arial"/>
        <family val="2"/>
      </rPr>
      <t>ISTRUZIONI:</t>
    </r>
    <r>
      <rPr>
        <sz val="10"/>
        <rFont val="Arial"/>
      </rPr>
      <t xml:space="preserve">
Colorare i singoli WP in base alla loro durata. La visualizzazione vi agevola nella pianificazione delle tempistiche delle spese e dei contratti. I contratti devono avere una continuità nel tempo (es. un contratto di ricerca - o un'altra forma contrattuale prevista dalla normativa vigente - non potrà essere su WP non contigui, perché la continuità è indispensabile). Se un contrattista lavora a diversi WP che si sovrappongono, suddividere la mensilità (es. se lavora al WP3 e al WP4, nei mesi di sovrapposizione lavorerà 0,5 mesi al WP3 e 0,5 mesi al WP4)</t>
    </r>
  </si>
  <si>
    <r>
      <t>P</t>
    </r>
    <r>
      <rPr>
        <sz val="10"/>
        <rFont val="Arial"/>
        <family val="2"/>
      </rPr>
      <t>rima di inziare a compilare il file del budget è necessario predisporre il GANTT del progetto mediante compilazione del foglio</t>
    </r>
    <r>
      <rPr>
        <b/>
        <sz val="10"/>
        <rFont val="Arial"/>
        <family val="2"/>
      </rPr>
      <t xml:space="preserve"> "GANTT"</t>
    </r>
  </si>
  <si>
    <t>ATTENZIONE: se vengono utilizzati "RISORSE DI TERZE PARTI" o "OTHER COST CATEGORIES" (chiamare gli Uffici Ricerca)</t>
  </si>
  <si>
    <t>(*) Il Costo del personale strutturato UNIMI è consultabile al link:</t>
  </si>
  <si>
    <t>sotto la voce "Tabelle stipendiali"</t>
  </si>
  <si>
    <r>
      <rPr>
        <b/>
        <sz val="10"/>
        <rFont val="Arial"/>
        <family val="2"/>
      </rPr>
      <t>Procedura:</t>
    </r>
    <r>
      <rPr>
        <sz val="10"/>
        <rFont val="Arial"/>
        <family val="2"/>
      </rPr>
      <t xml:space="preserve">
Individuare il profilo del  docente/ricercatore attraverso la classe e lo scatto  e rilevare il costo annuo </t>
    </r>
    <r>
      <rPr>
        <b/>
        <u/>
        <sz val="10"/>
        <rFont val="Arial"/>
        <family val="2"/>
      </rPr>
      <t>diminuito dal costo IRAP annuale</t>
    </r>
    <r>
      <rPr>
        <b/>
        <sz val="10"/>
        <rFont val="Arial"/>
        <family val="2"/>
      </rPr>
      <t xml:space="preserve">   </t>
    </r>
    <r>
      <rPr>
        <sz val="10"/>
        <rFont val="Arial"/>
        <family val="2"/>
      </rPr>
      <t xml:space="preserve">                </t>
    </r>
    <r>
      <rPr>
        <b/>
        <u/>
        <sz val="16"/>
        <color indexed="60"/>
        <rFont val="Arial"/>
        <family val="2"/>
      </rPr>
      <t>L'IRAP non è un costo eleggibile</t>
    </r>
  </si>
  <si>
    <r>
      <t xml:space="preserve">Per i costi di missioni compilare il foglio </t>
    </r>
    <r>
      <rPr>
        <b/>
        <sz val="12"/>
        <rFont val="Berlin Sans FB Demi"/>
        <family val="2"/>
      </rPr>
      <t xml:space="preserve">"Travel" </t>
    </r>
    <r>
      <rPr>
        <b/>
        <sz val="9"/>
        <rFont val="Arial"/>
        <family val="2"/>
      </rPr>
      <t>(compilare solo i campi in giallo)</t>
    </r>
    <r>
      <rPr>
        <b/>
        <sz val="10"/>
        <rFont val="Arial"/>
        <family val="2"/>
      </rPr>
      <t xml:space="preserve">.
ATTENZIONE: </t>
    </r>
    <r>
      <rPr>
        <sz val="10"/>
        <rFont val="Arial"/>
        <family val="2"/>
      </rPr>
      <t>considerare per ogni missione prevista il costo e il numero di persone coinvolte. Inserire come "Nr totale missioni (Unit)" il numero di viaggi previsti per ogni tipo di categoria e come "Costo medio per persona" il costo medio calcolato come: totale costi di missione/numero di persone che parteciperanno al viaggio).</t>
    </r>
  </si>
  <si>
    <r>
      <t xml:space="preserve">Per la voce "Attrezzature" compilare il foglio </t>
    </r>
    <r>
      <rPr>
        <b/>
        <sz val="12"/>
        <rFont val="Arial"/>
        <family val="2"/>
      </rPr>
      <t>"</t>
    </r>
    <r>
      <rPr>
        <sz val="12"/>
        <rFont val="Berlin Sans FB Demi"/>
        <family val="2"/>
      </rPr>
      <t>Equipment (Depreciation)</t>
    </r>
    <r>
      <rPr>
        <b/>
        <sz val="12"/>
        <rFont val="Berlin Sans FB Demi"/>
        <family val="2"/>
      </rPr>
      <t xml:space="preserve">" </t>
    </r>
    <r>
      <rPr>
        <b/>
        <sz val="9"/>
        <rFont val="Arial"/>
        <family val="2"/>
      </rPr>
      <t>(compilare solo i campi in giallo).</t>
    </r>
    <r>
      <rPr>
        <b/>
        <sz val="10"/>
        <rFont val="Arial"/>
        <family val="2"/>
      </rPr>
      <t xml:space="preserve">
ATTENZIONE:</t>
    </r>
    <r>
      <rPr>
        <sz val="10"/>
        <rFont val="Arial"/>
        <family val="2"/>
      </rPr>
      <t xml:space="preserve"> indicare </t>
    </r>
    <r>
      <rPr>
        <b/>
        <sz val="10"/>
        <rFont val="Arial"/>
        <family val="2"/>
      </rPr>
      <t>obbligatoriamente</t>
    </r>
    <r>
      <rPr>
        <sz val="10"/>
        <rFont val="Arial"/>
        <family val="2"/>
      </rPr>
      <t xml:space="preserve"> i mesi di utilizzo delle apparecchiature nei diversi WP.</t>
    </r>
  </si>
  <si>
    <t>Apparecchiature scientifiche/informatiche</t>
  </si>
  <si>
    <t>WP9</t>
  </si>
  <si>
    <t>WP10</t>
  </si>
  <si>
    <t>WP11</t>
  </si>
  <si>
    <t>WP12</t>
  </si>
  <si>
    <t>WP13</t>
  </si>
  <si>
    <r>
      <t>TECHNICAL PERSONNEL (or equivalent in the private sector)</t>
    </r>
    <r>
      <rPr>
        <b/>
        <sz val="9"/>
        <color theme="1"/>
        <rFont val="Calibri"/>
        <family val="2"/>
        <scheme val="minor"/>
      </rPr>
      <t xml:space="preserve"> IN STAFF &amp; TO BE ENROLLED</t>
    </r>
  </si>
  <si>
    <r>
      <t>Technical Personnel (</t>
    </r>
    <r>
      <rPr>
        <b/>
        <sz val="10"/>
        <color theme="1"/>
        <rFont val="Calibri"/>
        <family val="2"/>
        <scheme val="minor"/>
      </rPr>
      <t xml:space="preserve"> TO BE ENROLLED</t>
    </r>
    <r>
      <rPr>
        <sz val="10"/>
        <color theme="1"/>
        <rFont val="Calibri"/>
        <family val="2"/>
        <scheme val="minor"/>
      </rPr>
      <t>)</t>
    </r>
  </si>
  <si>
    <t>A.2 Natural Persons under direct contract</t>
  </si>
  <si>
    <t>A.1 EMPLOYEES</t>
  </si>
  <si>
    <t>A.2 NATURAL PERSONS UNDER DIRECT CONTRACT</t>
  </si>
  <si>
    <t>Months</t>
  </si>
  <si>
    <r>
      <t xml:space="preserve">Research contract </t>
    </r>
    <r>
      <rPr>
        <b/>
        <sz val="10"/>
        <color theme="1"/>
        <rFont val="Calibri"/>
        <family val="2"/>
        <scheme val="minor"/>
      </rPr>
      <t>(TO BE ENROLLED</t>
    </r>
    <r>
      <rPr>
        <sz val="10"/>
        <color theme="1"/>
        <rFont val="Calibri"/>
        <family val="2"/>
        <scheme val="minor"/>
      </rPr>
      <t>)</t>
    </r>
  </si>
  <si>
    <t xml:space="preserve">Research contract  (staff member) </t>
  </si>
  <si>
    <t>Researcher Contract</t>
  </si>
  <si>
    <r>
      <t>JUNIOR SCIENTISTS (or equivalent in the private sector)</t>
    </r>
    <r>
      <rPr>
        <b/>
        <sz val="9"/>
        <color theme="1"/>
        <rFont val="Calibri"/>
        <family val="2"/>
        <scheme val="minor"/>
      </rPr>
      <t xml:space="preserve"> IN STAFF &amp; TO BE ENROLLED</t>
    </r>
  </si>
  <si>
    <t>Researcher</t>
  </si>
  <si>
    <r>
      <t>Spese di personale</t>
    </r>
    <r>
      <rPr>
        <b/>
        <u/>
        <sz val="10"/>
        <color rgb="FF000000"/>
        <rFont val="Arial"/>
        <family val="2"/>
      </rPr>
      <t xml:space="preserve"> rendicontabili</t>
    </r>
    <r>
      <rPr>
        <b/>
        <sz val="10"/>
        <color rgb="FF000000"/>
        <rFont val="Arial"/>
        <family val="2"/>
      </rPr>
      <t xml:space="preserve"> da sostenere realmente (personnel to be enrolled)</t>
    </r>
  </si>
  <si>
    <t>Quota stipendi NON rendicontata (compresa IRAP)</t>
  </si>
  <si>
    <t>Quota stipendi non rendicontata (compresa IRAP)</t>
  </si>
  <si>
    <t>COST CATEGORY</t>
  </si>
  <si>
    <t>ITEMS</t>
  </si>
  <si>
    <t>COST PER ITEM</t>
  </si>
  <si>
    <t>A. DIRECT PERSONNEL COSTS</t>
  </si>
  <si>
    <t>A.1 Employees (or equivalent)</t>
  </si>
  <si>
    <t>JUNIOR SCIENTISTS (or equivalent in the private sector)</t>
  </si>
  <si>
    <t>TECHNICAL PERSONNEL (or equivalent in the private sector)</t>
  </si>
  <si>
    <t>ADMINISTRATIVE PERSONNEL (or equivalent in the private sector)</t>
  </si>
  <si>
    <t>OTHERS</t>
  </si>
  <si>
    <t>A.3 Seconded Persons</t>
  </si>
  <si>
    <t>A.4 SME owners and natural person beneficiaries</t>
  </si>
  <si>
    <t>B. DIRECT SUBCONTRACTING COSTS</t>
  </si>
  <si>
    <t>C. DIRECT PURCHASE COSTS</t>
  </si>
  <si>
    <t>C.1 Travel and subsistence</t>
  </si>
  <si>
    <t>C.2 Equipment (complete 'Depreciation costs' sheet)</t>
  </si>
  <si>
    <t>Equipment</t>
  </si>
  <si>
    <t>Infrastructure</t>
  </si>
  <si>
    <t>Other assets</t>
  </si>
  <si>
    <t>C.3 Other goods, works and services</t>
  </si>
  <si>
    <t>Services for meetings, seminars</t>
  </si>
  <si>
    <t>Services for dissemination activities (including website)</t>
  </si>
  <si>
    <t>Publication fees</t>
  </si>
  <si>
    <t>Other (shipment, insurance, translation, etc.)</t>
  </si>
  <si>
    <t>D. OTHER COST CATEGORIES</t>
  </si>
  <si>
    <t>D.1 Financial support to third parties (if applicable in the topic specific conditions)</t>
  </si>
  <si>
    <t>D.2 Internally invoiced goods and services</t>
  </si>
  <si>
    <t>D.3 Transnational access to research infrastructure unit costs (if mentioned as eligible in the topic specific conditions)</t>
  </si>
  <si>
    <t>D.4 Virtual access to research infrastructure unit costs (if mentioned as eligible in the topic specific conditions)</t>
  </si>
  <si>
    <t>D.5 PCP/PPI procurement costs (if mentioned as eligible in the topic specific conditions)</t>
  </si>
  <si>
    <t>TOTAL DIRECT PERSONNEL COSTS AND PURCHASE COSTS (A+C)</t>
  </si>
  <si>
    <t>TOTAL DIRECT COSTS  (A+B+C+D)</t>
  </si>
  <si>
    <t>E. INDIRECT COSTS (25% * (A+C))</t>
  </si>
  <si>
    <t>F. TOTAL COSTS (A+B+C+D+E)</t>
  </si>
  <si>
    <t>SUMMARY</t>
  </si>
  <si>
    <t>TITOLO WP</t>
  </si>
  <si>
    <t>Inserire titolo WP1</t>
  </si>
  <si>
    <t>Inserire titolo WP2</t>
  </si>
  <si>
    <t>Inserire titolo WP3</t>
  </si>
  <si>
    <t>Inserire titolo WP4</t>
  </si>
  <si>
    <t>Inserire titolo WP5</t>
  </si>
  <si>
    <t>Inserire titolo WP6</t>
  </si>
  <si>
    <t>Inserire titolo WP7</t>
  </si>
  <si>
    <t>Inserire titolo WP8</t>
  </si>
  <si>
    <t>Inserire titolo WP9</t>
  </si>
  <si>
    <t>Inserire titolo WP10</t>
  </si>
  <si>
    <t>Inserire titolo WP11</t>
  </si>
  <si>
    <t>Inserire titolo WP12</t>
  </si>
  <si>
    <t>Inserire titolo WP13</t>
  </si>
  <si>
    <r>
      <t>Il Foglio "</t>
    </r>
    <r>
      <rPr>
        <b/>
        <sz val="12"/>
        <rFont val="Arial"/>
        <family val="2"/>
      </rPr>
      <t>Detailed Lump Sum Budget</t>
    </r>
    <r>
      <rPr>
        <sz val="12"/>
        <rFont val="Arial"/>
        <family val="2"/>
      </rPr>
      <t xml:space="preserve">" può essere impiegato per compilare con più facilità l'omonimo file excel che è scaricabile dal Funding &amp; Tender Portal. Si ricorda che la compilazione di tale file e il suo caricamento a portale è </t>
    </r>
    <r>
      <rPr>
        <b/>
        <sz val="12"/>
        <rFont val="Arial"/>
        <family val="2"/>
      </rPr>
      <t>OBBLIGATORIO</t>
    </r>
    <r>
      <rPr>
        <sz val="12"/>
        <rFont val="Arial"/>
        <family val="2"/>
      </rPr>
      <t>.</t>
    </r>
  </si>
  <si>
    <t>Altro materiale di consumo di laboratorio</t>
  </si>
  <si>
    <t>Altro materiale connesso allo svolgimento dell'attività di ricerca</t>
  </si>
  <si>
    <r>
      <t xml:space="preserve">SERVICES FOR DISSEMINATION ACTIVITIES </t>
    </r>
    <r>
      <rPr>
        <b/>
        <i/>
        <sz val="14"/>
        <rFont val="Calibri"/>
        <family val="2"/>
      </rPr>
      <t>(INCLUDING WEBSITE)</t>
    </r>
  </si>
  <si>
    <t>SUB TOTAL SERVICES FOR DISSEMINATIN ACTIVITIES ( INCLUDING WEBSITE)</t>
  </si>
  <si>
    <t>SUB TOTAL SERVICES  FOR MEETING, SEMINAR</t>
  </si>
  <si>
    <t xml:space="preserve">SUB TOTAL FOR OTHER
(riportare nel budget template della UE solo le celle in blu per ogni WP )    </t>
  </si>
  <si>
    <t>Other: specify</t>
  </si>
  <si>
    <r>
      <t>PER LA COSTRUZIONE DEL BUDGET  COMPILARE IL FOGLIO "</t>
    </r>
    <r>
      <rPr>
        <b/>
        <sz val="10"/>
        <rFont val="Arial Black"/>
        <family val="2"/>
      </rPr>
      <t>BUDGET HE</t>
    </r>
    <r>
      <rPr>
        <b/>
        <sz val="10"/>
        <rFont val="Arial"/>
        <family val="2"/>
      </rPr>
      <t xml:space="preserve">"  </t>
    </r>
    <r>
      <rPr>
        <b/>
        <sz val="9"/>
        <rFont val="Arial"/>
        <family val="2"/>
      </rPr>
      <t>(compilare solo i campi in giallo)</t>
    </r>
    <r>
      <rPr>
        <b/>
        <sz val="10"/>
        <rFont val="Arial"/>
        <family val="2"/>
      </rPr>
      <t xml:space="preserve">                                                                                       </t>
    </r>
    <r>
      <rPr>
        <sz val="10"/>
        <rFont val="Arial"/>
        <family val="2"/>
      </rPr>
      <t>La compilazione del foglio</t>
    </r>
    <r>
      <rPr>
        <sz val="10"/>
        <rFont val="Arial Black"/>
        <family val="2"/>
      </rPr>
      <t xml:space="preserve"> BUDGET HE </t>
    </r>
    <r>
      <rPr>
        <sz val="10"/>
        <rFont val="Arial"/>
        <family val="2"/>
      </rPr>
      <t>permette</t>
    </r>
    <r>
      <rPr>
        <b/>
        <sz val="10"/>
        <rFont val="Arial"/>
        <family val="2"/>
      </rPr>
      <t xml:space="preserve"> IL CONFRONTO con le somme allocate al</t>
    </r>
    <r>
      <rPr>
        <sz val="10"/>
        <rFont val="Arial"/>
        <family val="2"/>
      </rPr>
      <t xml:space="preserve"> "</t>
    </r>
    <r>
      <rPr>
        <b/>
        <sz val="10"/>
        <rFont val="Arial Black"/>
        <family val="2"/>
      </rPr>
      <t xml:space="preserve">BUDGET TEMPLATE </t>
    </r>
    <r>
      <rPr>
        <b/>
        <sz val="10"/>
        <rFont val="Arial"/>
        <family val="2"/>
      </rPr>
      <t>"della UE</t>
    </r>
  </si>
  <si>
    <r>
      <t>Il calcolo del costo del personale(</t>
    </r>
    <r>
      <rPr>
        <b/>
        <sz val="10"/>
        <rFont val="Arial"/>
        <family val="2"/>
      </rPr>
      <t>*)</t>
    </r>
    <r>
      <rPr>
        <sz val="10"/>
        <rFont val="Arial"/>
        <family val="2"/>
      </rPr>
      <t xml:space="preserve"> deve avvenire mediante la compilazione del foglio "</t>
    </r>
    <r>
      <rPr>
        <b/>
        <sz val="12"/>
        <rFont val="Berlin Sans FB Demi"/>
        <family val="2"/>
      </rPr>
      <t>Personnel A.1 - A.2</t>
    </r>
    <r>
      <rPr>
        <sz val="10"/>
        <rFont val="Berlin Sans FB Demi"/>
        <family val="2"/>
      </rPr>
      <t>"</t>
    </r>
    <r>
      <rPr>
        <sz val="10"/>
        <rFont val="Arial"/>
        <family val="2"/>
      </rPr>
      <t xml:space="preserve"> </t>
    </r>
    <r>
      <rPr>
        <sz val="10"/>
        <color indexed="60"/>
        <rFont val="Arial"/>
        <family val="2"/>
      </rPr>
      <t xml:space="preserve"> </t>
    </r>
    <r>
      <rPr>
        <sz val="10"/>
        <rFont val="Arial"/>
        <family val="2"/>
      </rPr>
      <t xml:space="preserve">(compilare solo i campi in giallo).
</t>
    </r>
    <r>
      <rPr>
        <sz val="10"/>
        <rFont val="Arial"/>
      </rPr>
      <t>La compilazione del foglio permette di pianificare l'utilizzo del personale coinvolto nel progetto (impegno mesi /persona)</t>
    </r>
    <r>
      <rPr>
        <b/>
        <sz val="10"/>
        <rFont val="Arial"/>
        <family val="2"/>
      </rPr>
      <t xml:space="preserve"> ed in automatico</t>
    </r>
    <r>
      <rPr>
        <sz val="10"/>
        <rFont val="Arial"/>
        <family val="2"/>
      </rPr>
      <t xml:space="preserve"> </t>
    </r>
    <r>
      <rPr>
        <sz val="10"/>
        <rFont val="Arial"/>
      </rPr>
      <t xml:space="preserve">allocare il costo del personale nel foglio " </t>
    </r>
    <r>
      <rPr>
        <b/>
        <sz val="10"/>
        <rFont val="Arial Black"/>
        <family val="2"/>
      </rPr>
      <t>BUDGET HE</t>
    </r>
    <r>
      <rPr>
        <sz val="10"/>
        <rFont val="Arial"/>
      </rPr>
      <t>".</t>
    </r>
  </si>
  <si>
    <r>
      <t>Per i subcontratti compilare il foglio "</t>
    </r>
    <r>
      <rPr>
        <b/>
        <sz val="12"/>
        <rFont val="Berlin Sans FB Demi"/>
        <family val="2"/>
      </rPr>
      <t>Subcontracting"</t>
    </r>
    <r>
      <rPr>
        <b/>
        <sz val="14"/>
        <rFont val="Bodoni MT Black"/>
        <family val="1"/>
      </rPr>
      <t xml:space="preserve"> </t>
    </r>
    <r>
      <rPr>
        <b/>
        <sz val="9"/>
        <rFont val="Arial"/>
        <family val="2"/>
      </rPr>
      <t>(compilare solo i campi in giallo)</t>
    </r>
    <r>
      <rPr>
        <b/>
        <sz val="10"/>
        <rFont val="Arial"/>
        <family val="2"/>
      </rPr>
      <t>.</t>
    </r>
  </si>
  <si>
    <r>
      <t xml:space="preserve">Per le voci relative a reagenti, consumabili e servizi compilare il foglio </t>
    </r>
    <r>
      <rPr>
        <b/>
        <sz val="12"/>
        <rFont val="Arial"/>
        <family val="2"/>
      </rPr>
      <t>"</t>
    </r>
    <r>
      <rPr>
        <sz val="12"/>
        <rFont val="Berlin Sans FB Demi"/>
        <family val="2"/>
      </rPr>
      <t>Other Good and Services</t>
    </r>
    <r>
      <rPr>
        <b/>
        <sz val="12"/>
        <rFont val="Berlin Sans FB Demi"/>
        <family val="2"/>
      </rPr>
      <t xml:space="preserve">" </t>
    </r>
    <r>
      <rPr>
        <b/>
        <sz val="9"/>
        <rFont val="Arial"/>
        <family val="2"/>
      </rPr>
      <t>(compilare solo i campi in giallo).</t>
    </r>
    <r>
      <rPr>
        <b/>
        <sz val="10"/>
        <rFont val="Arial"/>
        <family val="2"/>
      </rPr>
      <t xml:space="preserve">
ATTENZIONE: </t>
    </r>
    <r>
      <rPr>
        <sz val="10"/>
        <rFont val="Arial"/>
        <family val="2"/>
      </rPr>
      <t>considerare ogni tipologia di spesa prevista, rispetto alle categorie indicate e rispetto al numero di pezzi o unità previsti. Inserire come "Unit" il numero di pezzi, servizi, pubblicazioni, etc... previsti per ogni tipo di categoria e come "Cost x Unit" il costo medio di ciascuno, calcolato come: totale dei costi previsti per singola categoria / numero di pezzi, servizi, pubblicazioni, etc... 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</si>
</sst>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-* #,##0_-;\-* #,##0_-;_-* &quot;-&quot;??_-;_-@_-"/>
    <numFmt numFmtId="168" formatCode="_(* #,##0_);_(* \(#,##0\);_(* &quot;-&quot;_);_(@_)"/>
    <numFmt numFmtId="169" formatCode="_(&quot;$&quot;* #,##0_);_(&quot;$&quot;* \(#,##0\);_(&quot;$&quot;* &quot;-&quot;_);_(@_)"/>
    <numFmt numFmtId="170" formatCode="_-* #,##0.0_-;\-* #,##0.0_-;_-* &quot;-&quot;??_-;_-@_-"/>
    <numFmt numFmtId="171" formatCode="0.0"/>
    <numFmt numFmtId="172" formatCode="_-* #,##0.0000_-;\-* #,##0.0000_-;_-* &quot;-&quot;??_-;_-@_-"/>
    <numFmt numFmtId="173" formatCode="_-* #,##0.0_-;\-* #,##0.0_-;_-* &quot;-&quot;?_-;_-@_-"/>
    <numFmt numFmtId="174" formatCode="_-* #,##0.0\ _€_-;\-* #,##0.0\ _€_-;_-* &quot;-&quot;?\ _€_-;_-@_-"/>
    <numFmt numFmtId="175" formatCode="_-* #,##0\ _€_-;\-* #,##0\ _€_-;_-* &quot;-&quot;??\ _€_-;_-@_-"/>
    <numFmt numFmtId="176" formatCode="#,##0.00_ ;\-#,##0.00\ "/>
    <numFmt numFmtId="177" formatCode="0.00_ ;[Red]\-0.00\ "/>
  </numFmts>
  <fonts count="1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haroni"/>
    </font>
    <font>
      <b/>
      <sz val="10"/>
      <name val="Palatino Linotype"/>
      <family val="1"/>
    </font>
    <font>
      <b/>
      <sz val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4"/>
      <name val="Palatino Linotype"/>
      <family val="1"/>
    </font>
    <font>
      <sz val="14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sz val="8"/>
      <color indexed="60"/>
      <name val="Arial"/>
      <family val="2"/>
    </font>
    <font>
      <b/>
      <sz val="14"/>
      <name val="Bodoni MT Black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b/>
      <sz val="12"/>
      <name val="Arial Black"/>
      <family val="2"/>
    </font>
    <font>
      <sz val="7"/>
      <color indexed="81"/>
      <name val="Tahoma"/>
      <family val="2"/>
    </font>
    <font>
      <sz val="8"/>
      <color indexed="81"/>
      <name val="Tahoma"/>
      <family val="2"/>
    </font>
    <font>
      <sz val="10"/>
      <name val="Berlin Sans FB Demi"/>
      <family val="2"/>
    </font>
    <font>
      <sz val="12"/>
      <name val="Berlin Sans FB Demi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color indexed="60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i/>
      <sz val="8"/>
      <color indexed="8"/>
      <name val="Calibri"/>
      <family val="2"/>
    </font>
    <font>
      <i/>
      <sz val="9"/>
      <color indexed="8"/>
      <name val="Calibri"/>
      <family val="2"/>
    </font>
    <font>
      <b/>
      <sz val="10"/>
      <color indexed="60"/>
      <name val="Calibri"/>
      <family val="2"/>
    </font>
    <font>
      <b/>
      <sz val="10"/>
      <name val="Arial Black"/>
      <family val="2"/>
    </font>
    <font>
      <b/>
      <u/>
      <sz val="16"/>
      <color indexed="60"/>
      <name val="Arial"/>
      <family val="2"/>
    </font>
    <font>
      <sz val="10"/>
      <name val="Arial Black"/>
      <family val="2"/>
    </font>
    <font>
      <i/>
      <sz val="10"/>
      <color indexed="8"/>
      <name val="Calibri"/>
      <family val="2"/>
    </font>
    <font>
      <sz val="9"/>
      <color indexed="10"/>
      <name val="Calibri"/>
      <family val="2"/>
    </font>
    <font>
      <sz val="10"/>
      <color indexed="10"/>
      <name val="Calibri"/>
      <family val="2"/>
    </font>
    <font>
      <b/>
      <i/>
      <sz val="8"/>
      <color indexed="8"/>
      <name val="Calibri"/>
      <family val="2"/>
    </font>
    <font>
      <b/>
      <u/>
      <sz val="16"/>
      <color indexed="60"/>
      <name val="Arial Black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Arial"/>
      <family val="2"/>
    </font>
    <font>
      <b/>
      <i/>
      <sz val="14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Berlin Sans FB Demi"/>
      <family val="2"/>
    </font>
    <font>
      <b/>
      <u/>
      <sz val="24"/>
      <color indexed="60"/>
      <name val="Arial Black"/>
      <family val="2"/>
    </font>
    <font>
      <sz val="10"/>
      <name val="Arial"/>
      <family val="2"/>
    </font>
    <font>
      <sz val="8"/>
      <color indexed="8"/>
      <name val="Calibri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9" tint="-0.499984740745262"/>
      <name val="Arial"/>
      <family val="2"/>
    </font>
    <font>
      <b/>
      <sz val="12"/>
      <color rgb="FF000000"/>
      <name val="Calibri"/>
      <family val="2"/>
      <scheme val="minor"/>
    </font>
    <font>
      <u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22222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9C0006"/>
      <name val="Calibri"/>
      <family val="2"/>
      <scheme val="minor"/>
    </font>
    <font>
      <i/>
      <sz val="9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9"/>
      <color rgb="FF808080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Calibri"/>
      <family val="2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4"/>
      <color rgb="FFC00000"/>
      <name val="Arial Black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C00000"/>
      <name val="Arial Black"/>
      <family val="2"/>
    </font>
    <font>
      <b/>
      <sz val="14"/>
      <color rgb="FF00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2060"/>
      <name val="Arial"/>
      <family val="2"/>
    </font>
    <font>
      <sz val="11"/>
      <color theme="5" tint="0.3999755851924192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sz val="24"/>
      <color rgb="FFFF0000"/>
      <name val="Calibri"/>
      <family val="2"/>
    </font>
    <font>
      <sz val="14"/>
      <color rgb="FF000000"/>
      <name val="Calibri"/>
      <family val="2"/>
    </font>
    <font>
      <b/>
      <sz val="16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B0F0"/>
        <bgColor rgb="FF000000"/>
      </patternFill>
    </fill>
  </fills>
  <borders count="1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03">
    <xf numFmtId="0" fontId="0" fillId="0" borderId="0"/>
    <xf numFmtId="165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5" fillId="0" borderId="0"/>
    <xf numFmtId="0" fontId="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24" fillId="37" borderId="0" applyNumberFormat="0" applyBorder="0" applyAlignment="0" applyProtection="0"/>
  </cellStyleXfs>
  <cellXfs count="1198">
    <xf numFmtId="0" fontId="0" fillId="0" borderId="0" xfId="0"/>
    <xf numFmtId="0" fontId="0" fillId="0" borderId="10" xfId="0" applyBorder="1"/>
    <xf numFmtId="0" fontId="0" fillId="0" borderId="0" xfId="0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2" fillId="0" borderId="22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0" fillId="0" borderId="1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165" fontId="0" fillId="0" borderId="0" xfId="1" applyFont="1" applyAlignment="1">
      <alignment horizontal="center"/>
    </xf>
    <xf numFmtId="165" fontId="2" fillId="0" borderId="10" xfId="1" applyFont="1" applyFill="1" applyBorder="1" applyAlignment="1">
      <alignment horizontal="center" vertical="center" wrapText="1"/>
    </xf>
    <xf numFmtId="165" fontId="0" fillId="0" borderId="10" xfId="1" applyFont="1" applyBorder="1" applyAlignment="1">
      <alignment horizontal="center"/>
    </xf>
    <xf numFmtId="165" fontId="4" fillId="0" borderId="10" xfId="1" applyFont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165" fontId="2" fillId="0" borderId="10" xfId="1" applyFont="1" applyBorder="1" applyAlignment="1">
      <alignment horizontal="center"/>
    </xf>
    <xf numFmtId="0" fontId="4" fillId="0" borderId="0" xfId="0" applyFont="1"/>
    <xf numFmtId="165" fontId="0" fillId="0" borderId="10" xfId="1" applyFont="1" applyBorder="1"/>
    <xf numFmtId="165" fontId="2" fillId="0" borderId="21" xfId="1" applyFont="1" applyBorder="1" applyAlignment="1">
      <alignment horizontal="justify" vertical="center" wrapText="1"/>
    </xf>
    <xf numFmtId="165" fontId="2" fillId="0" borderId="15" xfId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165" fontId="2" fillId="0" borderId="19" xfId="1" applyFont="1" applyBorder="1" applyAlignment="1">
      <alignment horizontal="justify" vertical="center" wrapText="1"/>
    </xf>
    <xf numFmtId="165" fontId="2" fillId="0" borderId="21" xfId="1" applyFont="1" applyBorder="1" applyAlignment="1">
      <alignment horizontal="center" vertical="center" wrapText="1"/>
    </xf>
    <xf numFmtId="165" fontId="2" fillId="0" borderId="22" xfId="1" applyFont="1" applyBorder="1" applyAlignment="1">
      <alignment horizontal="justify" vertical="center" wrapText="1"/>
    </xf>
    <xf numFmtId="165" fontId="2" fillId="0" borderId="15" xfId="1" applyFont="1" applyBorder="1" applyAlignment="1">
      <alignment horizontal="center" vertical="center" wrapText="1"/>
    </xf>
    <xf numFmtId="165" fontId="2" fillId="0" borderId="0" xfId="1" applyFont="1" applyBorder="1" applyAlignment="1">
      <alignment horizontal="justify" vertical="center" wrapText="1"/>
    </xf>
    <xf numFmtId="165" fontId="4" fillId="10" borderId="13" xfId="1" applyFont="1" applyFill="1" applyBorder="1" applyAlignment="1">
      <alignment horizontal="justify" vertical="center" wrapText="1"/>
    </xf>
    <xf numFmtId="165" fontId="2" fillId="10" borderId="13" xfId="1" applyFont="1" applyFill="1" applyBorder="1" applyAlignment="1">
      <alignment horizontal="justify" vertical="center" wrapText="1"/>
    </xf>
    <xf numFmtId="165" fontId="2" fillId="10" borderId="23" xfId="1" applyFont="1" applyFill="1" applyBorder="1" applyAlignment="1">
      <alignment horizontal="center" vertical="center" wrapText="1"/>
    </xf>
    <xf numFmtId="165" fontId="0" fillId="0" borderId="24" xfId="1" applyFont="1" applyBorder="1" applyAlignment="1">
      <alignment horizontal="center"/>
    </xf>
    <xf numFmtId="165" fontId="0" fillId="0" borderId="7" xfId="1" applyFont="1" applyBorder="1" applyAlignment="1">
      <alignment horizontal="center"/>
    </xf>
    <xf numFmtId="165" fontId="4" fillId="0" borderId="24" xfId="1" applyFont="1" applyBorder="1" applyAlignment="1">
      <alignment horizontal="center"/>
    </xf>
    <xf numFmtId="165" fontId="4" fillId="10" borderId="13" xfId="1" applyFont="1" applyFill="1" applyBorder="1" applyAlignment="1">
      <alignment horizontal="center"/>
    </xf>
    <xf numFmtId="165" fontId="4" fillId="10" borderId="23" xfId="1" applyFont="1" applyFill="1" applyBorder="1" applyAlignment="1">
      <alignment horizontal="center"/>
    </xf>
    <xf numFmtId="165" fontId="4" fillId="10" borderId="13" xfId="0" applyNumberFormat="1" applyFont="1" applyFill="1" applyBorder="1"/>
    <xf numFmtId="0" fontId="4" fillId="7" borderId="25" xfId="0" applyFont="1" applyFill="1" applyBorder="1"/>
    <xf numFmtId="0" fontId="0" fillId="7" borderId="23" xfId="0" applyFill="1" applyBorder="1"/>
    <xf numFmtId="0" fontId="4" fillId="11" borderId="13" xfId="0" applyFont="1" applyFill="1" applyBorder="1" applyAlignment="1">
      <alignment horizontal="center" vertical="center" wrapText="1"/>
    </xf>
    <xf numFmtId="167" fontId="87" fillId="0" borderId="0" xfId="22" applyNumberFormat="1" applyFont="1" applyBorder="1" applyAlignment="1"/>
    <xf numFmtId="0" fontId="2" fillId="0" borderId="34" xfId="0" applyFont="1" applyBorder="1" applyAlignment="1">
      <alignment horizontal="right" vertical="center" wrapText="1"/>
    </xf>
    <xf numFmtId="165" fontId="2" fillId="0" borderId="34" xfId="1" applyFont="1" applyBorder="1" applyAlignment="1">
      <alignment horizontal="justify" vertical="center" wrapText="1"/>
    </xf>
    <xf numFmtId="0" fontId="4" fillId="21" borderId="13" xfId="0" applyFont="1" applyFill="1" applyBorder="1" applyAlignment="1">
      <alignment horizontal="center" vertical="center" wrapText="1"/>
    </xf>
    <xf numFmtId="165" fontId="4" fillId="21" borderId="25" xfId="1" applyFont="1" applyFill="1" applyBorder="1" applyAlignment="1">
      <alignment horizontal="center"/>
    </xf>
    <xf numFmtId="165" fontId="4" fillId="11" borderId="13" xfId="1" applyFont="1" applyFill="1" applyBorder="1" applyAlignment="1">
      <alignment horizontal="center"/>
    </xf>
    <xf numFmtId="0" fontId="2" fillId="7" borderId="13" xfId="0" applyFont="1" applyFill="1" applyBorder="1" applyAlignment="1">
      <alignment horizontal="justify" vertical="center" wrapText="1"/>
    </xf>
    <xf numFmtId="165" fontId="2" fillId="7" borderId="23" xfId="1" applyFont="1" applyFill="1" applyBorder="1" applyAlignment="1">
      <alignment horizontal="justify" vertical="center" wrapText="1"/>
    </xf>
    <xf numFmtId="0" fontId="4" fillId="7" borderId="13" xfId="0" applyFont="1" applyFill="1" applyBorder="1" applyAlignment="1">
      <alignment horizontal="right" vertical="center" wrapText="1"/>
    </xf>
    <xf numFmtId="165" fontId="4" fillId="7" borderId="13" xfId="0" applyNumberFormat="1" applyFont="1" applyFill="1" applyBorder="1" applyAlignment="1">
      <alignment horizontal="right" vertical="center" wrapText="1"/>
    </xf>
    <xf numFmtId="0" fontId="100" fillId="0" borderId="126" xfId="0" applyFont="1" applyBorder="1" applyAlignment="1">
      <alignment horizontal="left" vertical="center" wrapText="1" readingOrder="1"/>
    </xf>
    <xf numFmtId="165" fontId="101" fillId="7" borderId="2" xfId="1" applyFont="1" applyFill="1" applyBorder="1" applyAlignment="1">
      <alignment vertical="center" wrapText="1" readingOrder="1"/>
    </xf>
    <xf numFmtId="165" fontId="101" fillId="7" borderId="4" xfId="1" applyFont="1" applyFill="1" applyBorder="1" applyAlignment="1">
      <alignment vertical="center" wrapText="1" readingOrder="1"/>
    </xf>
    <xf numFmtId="165" fontId="101" fillId="7" borderId="32" xfId="1" applyFont="1" applyFill="1" applyBorder="1" applyAlignment="1">
      <alignment vertical="center" wrapText="1" readingOrder="1"/>
    </xf>
    <xf numFmtId="165" fontId="101" fillId="7" borderId="52" xfId="1" applyFont="1" applyFill="1" applyBorder="1" applyAlignment="1">
      <alignment vertical="center" wrapText="1" readingOrder="1"/>
    </xf>
    <xf numFmtId="0" fontId="76" fillId="0" borderId="19" xfId="0" applyFont="1" applyBorder="1" applyAlignment="1">
      <alignment horizontal="center" vertical="center" wrapText="1" readingOrder="1"/>
    </xf>
    <xf numFmtId="0" fontId="79" fillId="23" borderId="18" xfId="0" applyFont="1" applyFill="1" applyBorder="1" applyAlignment="1">
      <alignment horizontal="left" vertical="center" wrapText="1" readingOrder="1"/>
    </xf>
    <xf numFmtId="0" fontId="102" fillId="23" borderId="18" xfId="0" applyFont="1" applyFill="1" applyBorder="1" applyAlignment="1">
      <alignment horizontal="center" vertical="center" wrapText="1" readingOrder="1"/>
    </xf>
    <xf numFmtId="165" fontId="101" fillId="23" borderId="38" xfId="1" applyFont="1" applyFill="1" applyBorder="1" applyAlignment="1">
      <alignment vertical="center" wrapText="1" readingOrder="1"/>
    </xf>
    <xf numFmtId="0" fontId="103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69" fillId="0" borderId="0" xfId="0" applyFont="1"/>
    <xf numFmtId="0" fontId="67" fillId="0" borderId="0" xfId="0" applyFont="1" applyAlignment="1">
      <alignment horizontal="center"/>
    </xf>
    <xf numFmtId="0" fontId="95" fillId="7" borderId="13" xfId="0" applyFont="1" applyFill="1" applyBorder="1" applyAlignment="1">
      <alignment horizontal="center" vertical="center" wrapText="1" readingOrder="1"/>
    </xf>
    <xf numFmtId="167" fontId="95" fillId="7" borderId="13" xfId="1" applyNumberFormat="1" applyFont="1" applyFill="1" applyBorder="1" applyAlignment="1">
      <alignment horizontal="center" vertical="center" wrapText="1" readingOrder="1"/>
    </xf>
    <xf numFmtId="165" fontId="101" fillId="7" borderId="56" xfId="1" applyFont="1" applyFill="1" applyBorder="1" applyAlignment="1">
      <alignment vertical="center" wrapText="1" readingOrder="1"/>
    </xf>
    <xf numFmtId="167" fontId="99" fillId="7" borderId="90" xfId="1" applyNumberFormat="1" applyFont="1" applyFill="1" applyBorder="1" applyAlignment="1">
      <alignment vertical="center" wrapText="1" readingOrder="1"/>
    </xf>
    <xf numFmtId="167" fontId="69" fillId="28" borderId="13" xfId="22" applyNumberFormat="1" applyFont="1" applyFill="1" applyBorder="1" applyAlignment="1">
      <alignment horizontal="center" vertical="center" wrapText="1"/>
    </xf>
    <xf numFmtId="0" fontId="55" fillId="0" borderId="62" xfId="0" applyFont="1" applyBorder="1" applyAlignment="1">
      <alignment horizontal="left" vertical="center" wrapText="1" readingOrder="1"/>
    </xf>
    <xf numFmtId="0" fontId="79" fillId="0" borderId="25" xfId="0" applyFont="1" applyBorder="1" applyAlignment="1">
      <alignment horizontal="center" vertical="center" wrapText="1" readingOrder="1"/>
    </xf>
    <xf numFmtId="0" fontId="79" fillId="0" borderId="13" xfId="0" applyFont="1" applyBorder="1" applyAlignment="1">
      <alignment horizontal="center" vertical="center" wrapText="1" readingOrder="1"/>
    </xf>
    <xf numFmtId="0" fontId="101" fillId="7" borderId="44" xfId="0" applyFont="1" applyFill="1" applyBorder="1" applyAlignment="1">
      <alignment vertical="center" wrapText="1" readingOrder="1"/>
    </xf>
    <xf numFmtId="0" fontId="101" fillId="7" borderId="63" xfId="0" applyFont="1" applyFill="1" applyBorder="1" applyAlignment="1">
      <alignment vertical="center" wrapText="1" readingOrder="1"/>
    </xf>
    <xf numFmtId="165" fontId="101" fillId="7" borderId="63" xfId="1" applyFont="1" applyFill="1" applyBorder="1" applyAlignment="1">
      <alignment vertical="center" wrapText="1" readingOrder="1"/>
    </xf>
    <xf numFmtId="165" fontId="101" fillId="23" borderId="64" xfId="1" applyFont="1" applyFill="1" applyBorder="1" applyAlignment="1">
      <alignment vertical="center" wrapText="1" readingOrder="1"/>
    </xf>
    <xf numFmtId="165" fontId="101" fillId="23" borderId="15" xfId="1" applyFont="1" applyFill="1" applyBorder="1" applyAlignment="1">
      <alignment vertical="center" wrapText="1" readingOrder="1"/>
    </xf>
    <xf numFmtId="0" fontId="0" fillId="7" borderId="30" xfId="0" applyFill="1" applyBorder="1" applyAlignment="1">
      <alignment vertical="center"/>
    </xf>
    <xf numFmtId="0" fontId="0" fillId="7" borderId="24" xfId="0" applyFill="1" applyBorder="1" applyAlignment="1">
      <alignment vertical="center"/>
    </xf>
    <xf numFmtId="165" fontId="101" fillId="7" borderId="35" xfId="1" applyFont="1" applyFill="1" applyBorder="1" applyAlignment="1">
      <alignment vertical="center" wrapText="1" readingOrder="1"/>
    </xf>
    <xf numFmtId="165" fontId="101" fillId="7" borderId="46" xfId="1" applyFont="1" applyFill="1" applyBorder="1" applyAlignment="1">
      <alignment vertical="center" wrapText="1" readingOrder="1"/>
    </xf>
    <xf numFmtId="0" fontId="101" fillId="7" borderId="36" xfId="0" applyFont="1" applyFill="1" applyBorder="1" applyAlignment="1">
      <alignment vertical="center" wrapText="1" readingOrder="1"/>
    </xf>
    <xf numFmtId="0" fontId="101" fillId="7" borderId="41" xfId="0" applyFont="1" applyFill="1" applyBorder="1" applyAlignment="1">
      <alignment vertical="center" wrapText="1" readingOrder="1"/>
    </xf>
    <xf numFmtId="165" fontId="101" fillId="7" borderId="37" xfId="1" applyFont="1" applyFill="1" applyBorder="1" applyAlignment="1">
      <alignment vertical="center" wrapText="1" readingOrder="1"/>
    </xf>
    <xf numFmtId="0" fontId="56" fillId="0" borderId="0" xfId="0" applyFont="1" applyAlignment="1">
      <alignment horizontal="center" vertical="center"/>
    </xf>
    <xf numFmtId="165" fontId="99" fillId="7" borderId="90" xfId="1" applyFont="1" applyFill="1" applyBorder="1" applyAlignment="1">
      <alignment vertical="center" wrapText="1" readingOrder="1"/>
    </xf>
    <xf numFmtId="0" fontId="79" fillId="0" borderId="56" xfId="0" applyFont="1" applyBorder="1" applyAlignment="1">
      <alignment horizontal="left" vertical="center" wrapText="1" readingOrder="1"/>
    </xf>
    <xf numFmtId="0" fontId="79" fillId="0" borderId="65" xfId="0" applyFont="1" applyBorder="1" applyAlignment="1">
      <alignment horizontal="left" vertical="center" wrapText="1" readingOrder="1"/>
    </xf>
    <xf numFmtId="0" fontId="79" fillId="0" borderId="40" xfId="0" applyFont="1" applyBorder="1" applyAlignment="1">
      <alignment horizontal="left" vertical="center" wrapText="1" readingOrder="1"/>
    </xf>
    <xf numFmtId="0" fontId="0" fillId="23" borderId="25" xfId="0" applyFill="1" applyBorder="1"/>
    <xf numFmtId="0" fontId="0" fillId="23" borderId="33" xfId="0" applyFill="1" applyBorder="1"/>
    <xf numFmtId="0" fontId="0" fillId="23" borderId="23" xfId="0" applyFill="1" applyBorder="1"/>
    <xf numFmtId="0" fontId="0" fillId="0" borderId="23" xfId="0" applyBorder="1"/>
    <xf numFmtId="0" fontId="0" fillId="0" borderId="13" xfId="0" applyBorder="1"/>
    <xf numFmtId="0" fontId="106" fillId="0" borderId="13" xfId="0" applyFont="1" applyBorder="1" applyAlignment="1">
      <alignment horizontal="left" vertical="center"/>
    </xf>
    <xf numFmtId="0" fontId="79" fillId="0" borderId="62" xfId="0" applyFont="1" applyBorder="1" applyAlignment="1">
      <alignment horizontal="center" vertical="center" wrapText="1" readingOrder="1"/>
    </xf>
    <xf numFmtId="0" fontId="79" fillId="0" borderId="18" xfId="0" applyFont="1" applyBorder="1" applyAlignment="1">
      <alignment horizontal="center" vertical="center" wrapText="1" readingOrder="1"/>
    </xf>
    <xf numFmtId="0" fontId="0" fillId="23" borderId="12" xfId="0" applyFill="1" applyBorder="1"/>
    <xf numFmtId="0" fontId="0" fillId="23" borderId="60" xfId="0" applyFill="1" applyBorder="1"/>
    <xf numFmtId="0" fontId="54" fillId="26" borderId="18" xfId="0" applyFont="1" applyFill="1" applyBorder="1" applyAlignment="1">
      <alignment horizontal="left" vertical="center" wrapText="1" readingOrder="1"/>
    </xf>
    <xf numFmtId="0" fontId="54" fillId="26" borderId="62" xfId="0" applyFont="1" applyFill="1" applyBorder="1" applyAlignment="1">
      <alignment horizontal="left" vertical="center" wrapText="1" readingOrder="1"/>
    </xf>
    <xf numFmtId="0" fontId="0" fillId="23" borderId="18" xfId="0" applyFill="1" applyBorder="1"/>
    <xf numFmtId="0" fontId="0" fillId="23" borderId="22" xfId="0" applyFill="1" applyBorder="1"/>
    <xf numFmtId="165" fontId="99" fillId="28" borderId="18" xfId="1" applyFont="1" applyFill="1" applyBorder="1" applyAlignment="1">
      <alignment vertical="center" wrapText="1" readingOrder="1"/>
    </xf>
    <xf numFmtId="43" fontId="0" fillId="0" borderId="13" xfId="0" applyNumberFormat="1" applyBorder="1"/>
    <xf numFmtId="2" fontId="101" fillId="0" borderId="13" xfId="0" applyNumberFormat="1" applyFont="1" applyBorder="1"/>
    <xf numFmtId="43" fontId="101" fillId="0" borderId="13" xfId="0" applyNumberFormat="1" applyFont="1" applyBorder="1"/>
    <xf numFmtId="2" fontId="101" fillId="28" borderId="13" xfId="0" applyNumberFormat="1" applyFont="1" applyFill="1" applyBorder="1" applyAlignment="1">
      <alignment wrapText="1"/>
    </xf>
    <xf numFmtId="0" fontId="0" fillId="23" borderId="13" xfId="0" applyFill="1" applyBorder="1"/>
    <xf numFmtId="0" fontId="106" fillId="0" borderId="18" xfId="0" applyFont="1" applyBorder="1" applyAlignment="1">
      <alignment horizontal="left" vertical="center" wrapText="1"/>
    </xf>
    <xf numFmtId="0" fontId="54" fillId="26" borderId="19" xfId="0" applyFont="1" applyFill="1" applyBorder="1" applyAlignment="1">
      <alignment horizontal="left" vertical="center" wrapText="1" readingOrder="1"/>
    </xf>
    <xf numFmtId="2" fontId="0" fillId="26" borderId="44" xfId="0" applyNumberFormat="1" applyFill="1" applyBorder="1" applyAlignment="1">
      <alignment vertical="center"/>
    </xf>
    <xf numFmtId="2" fontId="0" fillId="26" borderId="63" xfId="0" applyNumberFormat="1" applyFill="1" applyBorder="1" applyAlignment="1">
      <alignment vertical="center"/>
    </xf>
    <xf numFmtId="2" fontId="0" fillId="26" borderId="36" xfId="0" applyNumberFormat="1" applyFill="1" applyBorder="1" applyAlignment="1">
      <alignment vertical="center"/>
    </xf>
    <xf numFmtId="2" fontId="0" fillId="26" borderId="41" xfId="0" applyNumberFormat="1" applyFill="1" applyBorder="1" applyAlignment="1">
      <alignment vertical="center"/>
    </xf>
    <xf numFmtId="0" fontId="0" fillId="0" borderId="15" xfId="0" applyBorder="1"/>
    <xf numFmtId="0" fontId="2" fillId="0" borderId="6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4" fillId="26" borderId="25" xfId="0" applyFont="1" applyFill="1" applyBorder="1" applyAlignment="1">
      <alignment horizontal="left" vertical="center" wrapText="1" readingOrder="1"/>
    </xf>
    <xf numFmtId="2" fontId="101" fillId="28" borderId="13" xfId="0" applyNumberFormat="1" applyFont="1" applyFill="1" applyBorder="1"/>
    <xf numFmtId="0" fontId="2" fillId="0" borderId="56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4" fillId="26" borderId="19" xfId="0" applyFont="1" applyFill="1" applyBorder="1" applyAlignment="1">
      <alignment vertical="center" wrapText="1" readingOrder="1"/>
    </xf>
    <xf numFmtId="0" fontId="2" fillId="0" borderId="69" xfId="0" applyFont="1" applyBorder="1"/>
    <xf numFmtId="165" fontId="56" fillId="7" borderId="22" xfId="1" applyFont="1" applyFill="1" applyBorder="1" applyAlignment="1">
      <alignment horizontal="center" vertical="center"/>
    </xf>
    <xf numFmtId="165" fontId="56" fillId="26" borderId="22" xfId="1" applyFont="1" applyFill="1" applyBorder="1" applyAlignment="1">
      <alignment horizontal="center" vertical="center"/>
    </xf>
    <xf numFmtId="165" fontId="56" fillId="26" borderId="22" xfId="0" applyNumberFormat="1" applyFont="1" applyFill="1" applyBorder="1" applyAlignment="1">
      <alignment horizontal="center" vertical="center" wrapText="1"/>
    </xf>
    <xf numFmtId="165" fontId="56" fillId="26" borderId="22" xfId="0" applyNumberFormat="1" applyFont="1" applyFill="1" applyBorder="1" applyAlignment="1">
      <alignment horizontal="center" vertical="center"/>
    </xf>
    <xf numFmtId="165" fontId="101" fillId="7" borderId="22" xfId="1" applyFont="1" applyFill="1" applyBorder="1" applyAlignment="1">
      <alignment horizontal="center" vertical="center" wrapText="1" readingOrder="1"/>
    </xf>
    <xf numFmtId="165" fontId="56" fillId="26" borderId="0" xfId="0" applyNumberFormat="1" applyFont="1" applyFill="1" applyAlignment="1">
      <alignment horizontal="center" vertical="center"/>
    </xf>
    <xf numFmtId="165" fontId="56" fillId="23" borderId="22" xfId="0" applyNumberFormat="1" applyFont="1" applyFill="1" applyBorder="1" applyAlignment="1">
      <alignment horizontal="center" vertical="center"/>
    </xf>
    <xf numFmtId="165" fontId="101" fillId="28" borderId="18" xfId="1" applyFont="1" applyFill="1" applyBorder="1" applyAlignment="1">
      <alignment vertical="center" wrapText="1" readingOrder="1"/>
    </xf>
    <xf numFmtId="165" fontId="56" fillId="28" borderId="13" xfId="1" applyFont="1" applyFill="1" applyBorder="1" applyAlignment="1">
      <alignment horizontal="center" vertical="center"/>
    </xf>
    <xf numFmtId="2" fontId="101" fillId="7" borderId="46" xfId="1" applyNumberFormat="1" applyFont="1" applyFill="1" applyBorder="1" applyAlignment="1">
      <alignment vertical="center" wrapText="1" readingOrder="1"/>
    </xf>
    <xf numFmtId="2" fontId="56" fillId="26" borderId="36" xfId="1" applyNumberFormat="1" applyFont="1" applyFill="1" applyBorder="1" applyAlignment="1">
      <alignment horizontal="center" vertical="center"/>
    </xf>
    <xf numFmtId="2" fontId="56" fillId="26" borderId="41" xfId="1" applyNumberFormat="1" applyFont="1" applyFill="1" applyBorder="1" applyAlignment="1">
      <alignment horizontal="center" vertical="center"/>
    </xf>
    <xf numFmtId="2" fontId="56" fillId="7" borderId="37" xfId="1" applyNumberFormat="1" applyFont="1" applyFill="1" applyBorder="1" applyAlignment="1">
      <alignment horizontal="center" vertical="center" wrapText="1"/>
    </xf>
    <xf numFmtId="2" fontId="0" fillId="23" borderId="19" xfId="0" applyNumberFormat="1" applyFill="1" applyBorder="1"/>
    <xf numFmtId="2" fontId="101" fillId="28" borderId="19" xfId="0" applyNumberFormat="1" applyFont="1" applyFill="1" applyBorder="1"/>
    <xf numFmtId="2" fontId="0" fillId="28" borderId="13" xfId="0" applyNumberFormat="1" applyFill="1" applyBorder="1"/>
    <xf numFmtId="165" fontId="62" fillId="26" borderId="36" xfId="1" applyFont="1" applyFill="1" applyBorder="1" applyAlignment="1">
      <alignment vertical="center"/>
    </xf>
    <xf numFmtId="165" fontId="62" fillId="26" borderId="41" xfId="1" applyFont="1" applyFill="1" applyBorder="1" applyAlignment="1">
      <alignment vertical="center"/>
    </xf>
    <xf numFmtId="165" fontId="0" fillId="23" borderId="19" xfId="0" applyNumberFormat="1" applyFill="1" applyBorder="1"/>
    <xf numFmtId="165" fontId="0" fillId="28" borderId="13" xfId="0" applyNumberFormat="1" applyFill="1" applyBorder="1"/>
    <xf numFmtId="165" fontId="62" fillId="28" borderId="23" xfId="1" applyFont="1" applyFill="1" applyBorder="1"/>
    <xf numFmtId="2" fontId="101" fillId="7" borderId="37" xfId="1" applyNumberFormat="1" applyFont="1" applyFill="1" applyBorder="1" applyAlignment="1">
      <alignment vertical="center" wrapText="1" readingOrder="1"/>
    </xf>
    <xf numFmtId="2" fontId="0" fillId="23" borderId="13" xfId="0" applyNumberFormat="1" applyFill="1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1" fontId="130" fillId="45" borderId="10" xfId="0" applyNumberFormat="1" applyFont="1" applyFill="1" applyBorder="1" applyAlignment="1" applyProtection="1">
      <alignment vertical="center"/>
      <protection locked="0"/>
    </xf>
    <xf numFmtId="0" fontId="0" fillId="0" borderId="12" xfId="0" applyBorder="1"/>
    <xf numFmtId="0" fontId="0" fillId="0" borderId="0" xfId="0" applyBorder="1"/>
    <xf numFmtId="0" fontId="0" fillId="0" borderId="26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29" xfId="0" applyFill="1" applyBorder="1"/>
    <xf numFmtId="0" fontId="0" fillId="0" borderId="10" xfId="0" applyFill="1" applyBorder="1"/>
    <xf numFmtId="0" fontId="0" fillId="0" borderId="32" xfId="0" applyFill="1" applyBorder="1"/>
    <xf numFmtId="0" fontId="123" fillId="0" borderId="10" xfId="0" applyFont="1" applyFill="1" applyBorder="1"/>
    <xf numFmtId="0" fontId="101" fillId="0" borderId="10" xfId="0" applyFont="1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171" fontId="130" fillId="45" borderId="17" xfId="0" applyNumberFormat="1" applyFont="1" applyFill="1" applyBorder="1" applyAlignment="1" applyProtection="1">
      <alignment vertical="center"/>
      <protection locked="0"/>
    </xf>
    <xf numFmtId="171" fontId="130" fillId="45" borderId="29" xfId="0" applyNumberFormat="1" applyFont="1" applyFill="1" applyBorder="1" applyAlignment="1" applyProtection="1">
      <alignment vertical="center"/>
      <protection locked="0"/>
    </xf>
    <xf numFmtId="0" fontId="2" fillId="0" borderId="56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0" xfId="0" applyProtection="1">
      <protection locked="0"/>
    </xf>
    <xf numFmtId="171" fontId="130" fillId="44" borderId="29" xfId="0" applyNumberFormat="1" applyFont="1" applyFill="1" applyBorder="1" applyAlignment="1" applyProtection="1">
      <alignment vertical="center"/>
      <protection locked="0"/>
    </xf>
    <xf numFmtId="1" fontId="130" fillId="44" borderId="10" xfId="0" applyNumberFormat="1" applyFont="1" applyFill="1" applyBorder="1" applyAlignment="1" applyProtection="1">
      <alignment vertical="center"/>
      <protection locked="0"/>
    </xf>
    <xf numFmtId="0" fontId="126" fillId="39" borderId="10" xfId="0" applyFont="1" applyFill="1" applyBorder="1" applyAlignment="1" applyProtection="1">
      <alignment horizontal="center" vertical="center" wrapText="1"/>
      <protection hidden="1"/>
    </xf>
    <xf numFmtId="0" fontId="38" fillId="40" borderId="10" xfId="0" applyFont="1" applyFill="1" applyBorder="1" applyAlignment="1" applyProtection="1">
      <alignment horizontal="center" vertical="center"/>
      <protection hidden="1"/>
    </xf>
    <xf numFmtId="1" fontId="38" fillId="40" borderId="10" xfId="0" applyNumberFormat="1" applyFont="1" applyFill="1" applyBorder="1" applyAlignment="1" applyProtection="1">
      <alignment horizontal="center" vertical="center" wrapText="1"/>
      <protection hidden="1"/>
    </xf>
    <xf numFmtId="0" fontId="38" fillId="40" borderId="1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27" fillId="41" borderId="10" xfId="0" applyFont="1" applyFill="1" applyBorder="1" applyAlignment="1" applyProtection="1">
      <alignment vertical="center"/>
      <protection hidden="1"/>
    </xf>
    <xf numFmtId="0" fontId="127" fillId="41" borderId="24" xfId="0" applyFont="1" applyFill="1" applyBorder="1" applyAlignment="1" applyProtection="1">
      <alignment horizontal="right" vertical="center"/>
      <protection hidden="1"/>
    </xf>
    <xf numFmtId="0" fontId="127" fillId="41" borderId="24" xfId="0" applyFont="1" applyFill="1" applyBorder="1" applyAlignment="1" applyProtection="1">
      <alignment horizontal="center" vertical="center"/>
      <protection hidden="1"/>
    </xf>
    <xf numFmtId="1" fontId="127" fillId="41" borderId="24" xfId="0" applyNumberFormat="1" applyFont="1" applyFill="1" applyBorder="1" applyAlignment="1" applyProtection="1">
      <alignment vertical="center"/>
      <protection hidden="1"/>
    </xf>
    <xf numFmtId="0" fontId="128" fillId="42" borderId="27" xfId="0" applyFont="1" applyFill="1" applyBorder="1" applyAlignment="1" applyProtection="1">
      <alignment vertical="center"/>
      <protection hidden="1"/>
    </xf>
    <xf numFmtId="0" fontId="132" fillId="42" borderId="175" xfId="0" applyFont="1" applyFill="1" applyBorder="1" applyAlignment="1" applyProtection="1">
      <alignment horizontal="center" vertical="center"/>
      <protection hidden="1"/>
    </xf>
    <xf numFmtId="0" fontId="127" fillId="0" borderId="27" xfId="0" applyFont="1" applyBorder="1" applyAlignment="1" applyProtection="1">
      <alignment vertical="center"/>
      <protection hidden="1"/>
    </xf>
    <xf numFmtId="0" fontId="127" fillId="0" borderId="59" xfId="0" applyFont="1" applyBorder="1" applyAlignment="1" applyProtection="1">
      <alignment horizontal="center"/>
      <protection hidden="1"/>
    </xf>
    <xf numFmtId="0" fontId="129" fillId="43" borderId="27" xfId="0" applyFont="1" applyFill="1" applyBorder="1" applyAlignment="1" applyProtection="1">
      <alignment vertical="center" wrapText="1"/>
      <protection hidden="1"/>
    </xf>
    <xf numFmtId="0" fontId="130" fillId="43" borderId="59" xfId="0" applyFont="1" applyFill="1" applyBorder="1" applyAlignment="1" applyProtection="1">
      <alignment horizontal="center" vertical="center"/>
      <protection hidden="1"/>
    </xf>
    <xf numFmtId="0" fontId="129" fillId="0" borderId="27" xfId="0" applyFont="1" applyBorder="1" applyAlignment="1" applyProtection="1">
      <alignment vertical="center" wrapText="1"/>
      <protection hidden="1"/>
    </xf>
    <xf numFmtId="0" fontId="130" fillId="44" borderId="59" xfId="0" applyFont="1" applyFill="1" applyBorder="1" applyAlignment="1" applyProtection="1">
      <alignment horizontal="center" vertical="center"/>
      <protection hidden="1"/>
    </xf>
    <xf numFmtId="0" fontId="130" fillId="0" borderId="27" xfId="0" applyFont="1" applyBorder="1" applyAlignment="1" applyProtection="1">
      <alignment horizontal="left" vertical="center" wrapText="1" indent="5"/>
      <protection hidden="1"/>
    </xf>
    <xf numFmtId="4" fontId="134" fillId="40" borderId="59" xfId="0" applyNumberFormat="1" applyFont="1" applyFill="1" applyBorder="1" applyAlignment="1" applyProtection="1">
      <alignment horizontal="right" vertical="center"/>
      <protection hidden="1"/>
    </xf>
    <xf numFmtId="171" fontId="130" fillId="46" borderId="29" xfId="0" applyNumberFormat="1" applyFont="1" applyFill="1" applyBorder="1" applyAlignment="1" applyProtection="1">
      <alignment vertical="center"/>
      <protection hidden="1"/>
    </xf>
    <xf numFmtId="1" fontId="130" fillId="46" borderId="10" xfId="0" applyNumberFormat="1" applyFont="1" applyFill="1" applyBorder="1" applyAlignment="1" applyProtection="1">
      <alignment vertical="center"/>
      <protection hidden="1"/>
    </xf>
    <xf numFmtId="2" fontId="38" fillId="40" borderId="32" xfId="0" applyNumberFormat="1" applyFont="1" applyFill="1" applyBorder="1" applyAlignment="1" applyProtection="1">
      <alignment horizontal="right" vertical="center"/>
      <protection hidden="1"/>
    </xf>
    <xf numFmtId="171" fontId="130" fillId="46" borderId="17" xfId="0" applyNumberFormat="1" applyFont="1" applyFill="1" applyBorder="1" applyAlignment="1" applyProtection="1">
      <alignment vertical="center"/>
      <protection hidden="1"/>
    </xf>
    <xf numFmtId="2" fontId="38" fillId="40" borderId="27" xfId="0" applyNumberFormat="1" applyFont="1" applyFill="1" applyBorder="1" applyAlignment="1" applyProtection="1">
      <alignment horizontal="right" vertical="center"/>
      <protection hidden="1"/>
    </xf>
    <xf numFmtId="2" fontId="36" fillId="40" borderId="10" xfId="0" applyNumberFormat="1" applyFont="1" applyFill="1" applyBorder="1" applyAlignment="1" applyProtection="1">
      <alignment vertical="center"/>
      <protection hidden="1"/>
    </xf>
    <xf numFmtId="4" fontId="134" fillId="43" borderId="59" xfId="0" applyNumberFormat="1" applyFont="1" applyFill="1" applyBorder="1" applyAlignment="1" applyProtection="1">
      <alignment horizontal="right" vertical="center"/>
      <protection hidden="1"/>
    </xf>
    <xf numFmtId="171" fontId="130" fillId="43" borderId="29" xfId="0" applyNumberFormat="1" applyFont="1" applyFill="1" applyBorder="1" applyAlignment="1" applyProtection="1">
      <alignment vertical="center"/>
      <protection hidden="1"/>
    </xf>
    <xf numFmtId="1" fontId="130" fillId="43" borderId="10" xfId="0" applyNumberFormat="1" applyFont="1" applyFill="1" applyBorder="1" applyAlignment="1" applyProtection="1">
      <alignment vertical="center"/>
      <protection hidden="1"/>
    </xf>
    <xf numFmtId="177" fontId="38" fillId="43" borderId="32" xfId="0" applyNumberFormat="1" applyFont="1" applyFill="1" applyBorder="1" applyAlignment="1" applyProtection="1">
      <alignment horizontal="right" vertical="center"/>
      <protection hidden="1"/>
    </xf>
    <xf numFmtId="171" fontId="130" fillId="43" borderId="17" xfId="0" applyNumberFormat="1" applyFont="1" applyFill="1" applyBorder="1" applyAlignment="1" applyProtection="1">
      <alignment vertical="center"/>
      <protection hidden="1"/>
    </xf>
    <xf numFmtId="177" fontId="38" fillId="43" borderId="27" xfId="0" applyNumberFormat="1" applyFont="1" applyFill="1" applyBorder="1" applyAlignment="1" applyProtection="1">
      <alignment horizontal="right" vertical="center"/>
      <protection hidden="1"/>
    </xf>
    <xf numFmtId="0" fontId="131" fillId="0" borderId="27" xfId="0" applyFont="1" applyBorder="1" applyAlignment="1" applyProtection="1">
      <alignment vertical="center" wrapText="1"/>
      <protection hidden="1"/>
    </xf>
    <xf numFmtId="177" fontId="38" fillId="40" borderId="32" xfId="0" applyNumberFormat="1" applyFont="1" applyFill="1" applyBorder="1" applyAlignment="1" applyProtection="1">
      <alignment horizontal="right" vertical="center"/>
      <protection hidden="1"/>
    </xf>
    <xf numFmtId="177" fontId="38" fillId="40" borderId="27" xfId="0" applyNumberFormat="1" applyFont="1" applyFill="1" applyBorder="1" applyAlignment="1" applyProtection="1">
      <alignment horizontal="right" vertical="center"/>
      <protection hidden="1"/>
    </xf>
    <xf numFmtId="4" fontId="134" fillId="44" borderId="59" xfId="0" applyNumberFormat="1" applyFont="1" applyFill="1" applyBorder="1" applyAlignment="1" applyProtection="1">
      <alignment horizontal="right" vertical="center"/>
      <protection hidden="1"/>
    </xf>
    <xf numFmtId="171" fontId="130" fillId="44" borderId="29" xfId="0" applyNumberFormat="1" applyFont="1" applyFill="1" applyBorder="1" applyAlignment="1" applyProtection="1">
      <alignment vertical="center"/>
      <protection hidden="1"/>
    </xf>
    <xf numFmtId="1" fontId="130" fillId="44" borderId="10" xfId="0" applyNumberFormat="1" applyFont="1" applyFill="1" applyBorder="1" applyAlignment="1" applyProtection="1">
      <alignment vertical="center"/>
      <protection hidden="1"/>
    </xf>
    <xf numFmtId="177" fontId="38" fillId="44" borderId="32" xfId="0" applyNumberFormat="1" applyFont="1" applyFill="1" applyBorder="1" applyAlignment="1" applyProtection="1">
      <alignment horizontal="right" vertical="center"/>
      <protection hidden="1"/>
    </xf>
    <xf numFmtId="171" fontId="130" fillId="44" borderId="17" xfId="0" applyNumberFormat="1" applyFont="1" applyFill="1" applyBorder="1" applyAlignment="1" applyProtection="1">
      <alignment vertical="center"/>
      <protection hidden="1"/>
    </xf>
    <xf numFmtId="177" fontId="38" fillId="44" borderId="27" xfId="0" applyNumberFormat="1" applyFont="1" applyFill="1" applyBorder="1" applyAlignment="1" applyProtection="1">
      <alignment horizontal="right" vertical="center"/>
      <protection hidden="1"/>
    </xf>
    <xf numFmtId="0" fontId="131" fillId="0" borderId="27" xfId="0" applyFont="1" applyBorder="1" applyAlignment="1" applyProtection="1">
      <alignment horizontal="left" vertical="center" wrapText="1" indent="5"/>
      <protection hidden="1"/>
    </xf>
    <xf numFmtId="171" fontId="130" fillId="46" borderId="29" xfId="0" applyNumberFormat="1" applyFont="1" applyFill="1" applyBorder="1" applyAlignment="1" applyProtection="1">
      <alignment horizontal="right" vertical="center"/>
      <protection hidden="1"/>
    </xf>
    <xf numFmtId="1" fontId="130" fillId="46" borderId="10" xfId="0" applyNumberFormat="1" applyFont="1" applyFill="1" applyBorder="1" applyAlignment="1" applyProtection="1">
      <alignment horizontal="right" vertical="center"/>
      <protection hidden="1"/>
    </xf>
    <xf numFmtId="171" fontId="130" fillId="46" borderId="17" xfId="0" applyNumberFormat="1" applyFont="1" applyFill="1" applyBorder="1" applyAlignment="1" applyProtection="1">
      <alignment horizontal="right" vertical="center"/>
      <protection hidden="1"/>
    </xf>
    <xf numFmtId="0" fontId="38" fillId="0" borderId="27" xfId="0" applyFont="1" applyBorder="1" applyAlignment="1" applyProtection="1">
      <alignment vertical="center" wrapText="1"/>
      <protection hidden="1"/>
    </xf>
    <xf numFmtId="4" fontId="129" fillId="44" borderId="59" xfId="0" applyNumberFormat="1" applyFont="1" applyFill="1" applyBorder="1" applyAlignment="1" applyProtection="1">
      <alignment horizontal="right" vertical="center"/>
      <protection hidden="1"/>
    </xf>
    <xf numFmtId="177" fontId="129" fillId="44" borderId="32" xfId="0" applyNumberFormat="1" applyFont="1" applyFill="1" applyBorder="1" applyAlignment="1" applyProtection="1">
      <alignment horizontal="right" vertical="center"/>
      <protection hidden="1"/>
    </xf>
    <xf numFmtId="177" fontId="129" fillId="44" borderId="27" xfId="0" applyNumberFormat="1" applyFont="1" applyFill="1" applyBorder="1" applyAlignment="1" applyProtection="1">
      <alignment horizontal="right" vertical="center"/>
      <protection hidden="1"/>
    </xf>
    <xf numFmtId="0" fontId="38" fillId="43" borderId="27" xfId="0" applyFont="1" applyFill="1" applyBorder="1" applyAlignment="1" applyProtection="1">
      <alignment vertical="center" wrapText="1"/>
      <protection hidden="1"/>
    </xf>
    <xf numFmtId="4" fontId="126" fillId="43" borderId="59" xfId="0" applyNumberFormat="1" applyFont="1" applyFill="1" applyBorder="1" applyAlignment="1" applyProtection="1">
      <alignment horizontal="right" vertical="center"/>
      <protection hidden="1"/>
    </xf>
    <xf numFmtId="171" fontId="129" fillId="43" borderId="29" xfId="0" applyNumberFormat="1" applyFont="1" applyFill="1" applyBorder="1" applyAlignment="1" applyProtection="1">
      <alignment vertical="center"/>
      <protection hidden="1"/>
    </xf>
    <xf numFmtId="1" fontId="129" fillId="43" borderId="10" xfId="0" applyNumberFormat="1" applyFont="1" applyFill="1" applyBorder="1" applyAlignment="1" applyProtection="1">
      <alignment vertical="center"/>
      <protection hidden="1"/>
    </xf>
    <xf numFmtId="177" fontId="129" fillId="43" borderId="32" xfId="0" applyNumberFormat="1" applyFont="1" applyFill="1" applyBorder="1" applyAlignment="1" applyProtection="1">
      <alignment horizontal="right" vertical="center"/>
      <protection hidden="1"/>
    </xf>
    <xf numFmtId="171" fontId="129" fillId="43" borderId="17" xfId="0" applyNumberFormat="1" applyFont="1" applyFill="1" applyBorder="1" applyAlignment="1" applyProtection="1">
      <alignment vertical="center"/>
      <protection hidden="1"/>
    </xf>
    <xf numFmtId="177" fontId="129" fillId="43" borderId="27" xfId="0" applyNumberFormat="1" applyFont="1" applyFill="1" applyBorder="1" applyAlignment="1" applyProtection="1">
      <alignment horizontal="right" vertical="center"/>
      <protection hidden="1"/>
    </xf>
    <xf numFmtId="0" fontId="36" fillId="0" borderId="27" xfId="0" applyFont="1" applyBorder="1" applyAlignment="1" applyProtection="1">
      <alignment vertical="center"/>
      <protection hidden="1"/>
    </xf>
    <xf numFmtId="4" fontId="133" fillId="0" borderId="59" xfId="0" applyNumberFormat="1" applyFont="1" applyFill="1" applyBorder="1" applyAlignment="1" applyProtection="1">
      <alignment horizontal="right" vertical="center"/>
      <protection hidden="1"/>
    </xf>
    <xf numFmtId="171" fontId="130" fillId="0" borderId="29" xfId="0" applyNumberFormat="1" applyFont="1" applyFill="1" applyBorder="1" applyAlignment="1" applyProtection="1">
      <alignment vertical="center"/>
      <protection hidden="1"/>
    </xf>
    <xf numFmtId="1" fontId="130" fillId="0" borderId="10" xfId="0" applyNumberFormat="1" applyFont="1" applyFill="1" applyBorder="1" applyAlignment="1" applyProtection="1">
      <alignment vertical="center"/>
      <protection hidden="1"/>
    </xf>
    <xf numFmtId="177" fontId="127" fillId="0" borderId="32" xfId="0" applyNumberFormat="1" applyFont="1" applyFill="1" applyBorder="1" applyAlignment="1" applyProtection="1">
      <alignment horizontal="right" vertical="center"/>
      <protection hidden="1"/>
    </xf>
    <xf numFmtId="171" fontId="130" fillId="0" borderId="17" xfId="0" applyNumberFormat="1" applyFont="1" applyFill="1" applyBorder="1" applyAlignment="1" applyProtection="1">
      <alignment vertical="center"/>
      <protection hidden="1"/>
    </xf>
    <xf numFmtId="177" fontId="127" fillId="0" borderId="27" xfId="0" applyNumberFormat="1" applyFont="1" applyFill="1" applyBorder="1" applyAlignment="1" applyProtection="1">
      <alignment horizontal="right" vertical="center"/>
      <protection hidden="1"/>
    </xf>
    <xf numFmtId="0" fontId="130" fillId="0" borderId="27" xfId="0" applyFont="1" applyBorder="1" applyAlignment="1" applyProtection="1">
      <alignment vertical="center"/>
      <protection hidden="1"/>
    </xf>
    <xf numFmtId="4" fontId="126" fillId="0" borderId="59" xfId="0" applyNumberFormat="1" applyFont="1" applyFill="1" applyBorder="1" applyAlignment="1" applyProtection="1">
      <alignment horizontal="right" vertical="center"/>
      <protection hidden="1"/>
    </xf>
    <xf numFmtId="177" fontId="129" fillId="0" borderId="32" xfId="0" applyNumberFormat="1" applyFont="1" applyFill="1" applyBorder="1" applyAlignment="1" applyProtection="1">
      <alignment horizontal="right" vertical="center"/>
      <protection hidden="1"/>
    </xf>
    <xf numFmtId="177" fontId="129" fillId="0" borderId="27" xfId="0" applyNumberFormat="1" applyFont="1" applyFill="1" applyBorder="1" applyAlignment="1" applyProtection="1">
      <alignment horizontal="right" vertical="center"/>
      <protection hidden="1"/>
    </xf>
    <xf numFmtId="4" fontId="126" fillId="43" borderId="73" xfId="0" applyNumberFormat="1" applyFont="1" applyFill="1" applyBorder="1" applyAlignment="1" applyProtection="1">
      <alignment horizontal="right" vertical="center"/>
      <protection hidden="1"/>
    </xf>
    <xf numFmtId="171" fontId="129" fillId="43" borderId="50" xfId="0" applyNumberFormat="1" applyFont="1" applyFill="1" applyBorder="1" applyAlignment="1" applyProtection="1">
      <alignment vertical="center"/>
      <protection hidden="1"/>
    </xf>
    <xf numFmtId="1" fontId="129" fillId="43" borderId="51" xfId="0" applyNumberFormat="1" applyFont="1" applyFill="1" applyBorder="1" applyAlignment="1" applyProtection="1">
      <alignment vertical="center"/>
      <protection hidden="1"/>
    </xf>
    <xf numFmtId="177" fontId="129" fillId="43" borderId="52" xfId="0" applyNumberFormat="1" applyFont="1" applyFill="1" applyBorder="1" applyAlignment="1" applyProtection="1">
      <alignment horizontal="right" vertical="center"/>
      <protection hidden="1"/>
    </xf>
    <xf numFmtId="171" fontId="129" fillId="43" borderId="61" xfId="0" applyNumberFormat="1" applyFont="1" applyFill="1" applyBorder="1" applyAlignment="1" applyProtection="1">
      <alignment vertical="center"/>
      <protection hidden="1"/>
    </xf>
    <xf numFmtId="177" fontId="129" fillId="43" borderId="14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7" fillId="8" borderId="88" xfId="0" applyFont="1" applyFill="1" applyBorder="1" applyAlignment="1" applyProtection="1">
      <alignment horizontal="center" vertical="center" wrapText="1" readingOrder="1"/>
      <protection hidden="1"/>
    </xf>
    <xf numFmtId="0" fontId="76" fillId="29" borderId="13" xfId="0" applyFont="1" applyFill="1" applyBorder="1" applyAlignment="1" applyProtection="1">
      <alignment horizontal="left" vertical="center" wrapText="1" readingOrder="1"/>
      <protection hidden="1"/>
    </xf>
    <xf numFmtId="0" fontId="70" fillId="0" borderId="155" xfId="0" applyFont="1" applyBorder="1" applyAlignment="1" applyProtection="1">
      <alignment horizontal="left" vertical="center" wrapText="1" readingOrder="1"/>
      <protection hidden="1"/>
    </xf>
    <xf numFmtId="0" fontId="70" fillId="0" borderId="102" xfId="0" applyFont="1" applyBorder="1" applyAlignment="1" applyProtection="1">
      <alignment vertical="center" wrapText="1" readingOrder="1"/>
      <protection hidden="1"/>
    </xf>
    <xf numFmtId="0" fontId="70" fillId="0" borderId="108" xfId="0" applyFont="1" applyBorder="1" applyAlignment="1" applyProtection="1">
      <alignment horizontal="left" vertical="center" wrapText="1" readingOrder="1"/>
      <protection hidden="1"/>
    </xf>
    <xf numFmtId="0" fontId="70" fillId="0" borderId="86" xfId="0" applyFont="1" applyBorder="1" applyAlignment="1" applyProtection="1">
      <alignment vertical="center" wrapText="1" readingOrder="1"/>
      <protection hidden="1"/>
    </xf>
    <xf numFmtId="0" fontId="70" fillId="0" borderId="109" xfId="0" applyFont="1" applyBorder="1" applyAlignment="1" applyProtection="1">
      <alignment horizontal="left" vertical="center" wrapText="1" readingOrder="1"/>
      <protection hidden="1"/>
    </xf>
    <xf numFmtId="0" fontId="70" fillId="0" borderId="100" xfId="0" applyFont="1" applyBorder="1" applyAlignment="1" applyProtection="1">
      <alignment vertical="center" wrapText="1" readingOrder="1"/>
      <protection hidden="1"/>
    </xf>
    <xf numFmtId="0" fontId="70" fillId="12" borderId="25" xfId="0" applyFont="1" applyFill="1" applyBorder="1" applyAlignment="1" applyProtection="1">
      <alignment horizontal="left" wrapText="1" readingOrder="1"/>
      <protection hidden="1"/>
    </xf>
    <xf numFmtId="0" fontId="70" fillId="12" borderId="33" xfId="0" applyFont="1" applyFill="1" applyBorder="1" applyAlignment="1" applyProtection="1">
      <alignment horizontal="center" wrapText="1" readingOrder="1"/>
      <protection hidden="1"/>
    </xf>
    <xf numFmtId="0" fontId="70" fillId="12" borderId="33" xfId="0" applyFont="1" applyFill="1" applyBorder="1" applyAlignment="1" applyProtection="1">
      <alignment horizontal="left" wrapText="1" readingOrder="1"/>
      <protection hidden="1"/>
    </xf>
    <xf numFmtId="0" fontId="70" fillId="12" borderId="33" xfId="0" applyFont="1" applyFill="1" applyBorder="1" applyAlignment="1" applyProtection="1">
      <alignment horizontal="center" vertical="center" wrapText="1" readingOrder="1"/>
      <protection hidden="1"/>
    </xf>
    <xf numFmtId="0" fontId="70" fillId="12" borderId="23" xfId="0" applyFont="1" applyFill="1" applyBorder="1" applyAlignment="1" applyProtection="1">
      <alignment horizontal="left" wrapText="1" readingOrder="1"/>
      <protection hidden="1"/>
    </xf>
    <xf numFmtId="0" fontId="70" fillId="0" borderId="110" xfId="0" applyFont="1" applyBorder="1" applyAlignment="1" applyProtection="1">
      <alignment horizontal="left" wrapText="1" readingOrder="1"/>
      <protection hidden="1"/>
    </xf>
    <xf numFmtId="0" fontId="76" fillId="26" borderId="129" xfId="0" applyFont="1" applyFill="1" applyBorder="1" applyAlignment="1" applyProtection="1">
      <alignment horizontal="center" wrapText="1" readingOrder="1"/>
      <protection hidden="1"/>
    </xf>
    <xf numFmtId="0" fontId="76" fillId="26" borderId="123" xfId="0" applyFont="1" applyFill="1" applyBorder="1" applyAlignment="1" applyProtection="1">
      <alignment horizontal="center" wrapText="1" readingOrder="1"/>
      <protection hidden="1"/>
    </xf>
    <xf numFmtId="0" fontId="76" fillId="0" borderId="13" xfId="0" applyFont="1" applyBorder="1" applyAlignment="1" applyProtection="1">
      <alignment horizontal="center" wrapText="1" readingOrder="1"/>
      <protection hidden="1"/>
    </xf>
    <xf numFmtId="0" fontId="76" fillId="0" borderId="125" xfId="0" applyFont="1" applyBorder="1" applyAlignment="1" applyProtection="1">
      <alignment horizontal="center" vertical="center" wrapText="1" readingOrder="1"/>
      <protection hidden="1"/>
    </xf>
    <xf numFmtId="0" fontId="76" fillId="0" borderId="92" xfId="0" applyFont="1" applyBorder="1" applyAlignment="1" applyProtection="1">
      <alignment horizontal="center" wrapText="1" readingOrder="1"/>
      <protection hidden="1"/>
    </xf>
    <xf numFmtId="0" fontId="70" fillId="0" borderId="84" xfId="0" applyFont="1" applyBorder="1" applyAlignment="1" applyProtection="1">
      <alignment horizontal="left" vertical="center" wrapText="1" readingOrder="1"/>
      <protection hidden="1"/>
    </xf>
    <xf numFmtId="0" fontId="70" fillId="12" borderId="91" xfId="0" applyFont="1" applyFill="1" applyBorder="1" applyAlignment="1" applyProtection="1">
      <alignment horizontal="left" vertical="center" wrapText="1" readingOrder="1"/>
      <protection hidden="1"/>
    </xf>
    <xf numFmtId="0" fontId="70" fillId="12" borderId="82" xfId="0" applyFont="1" applyFill="1" applyBorder="1" applyAlignment="1" applyProtection="1">
      <alignment horizontal="center" vertical="center" wrapText="1" readingOrder="1"/>
      <protection hidden="1"/>
    </xf>
    <xf numFmtId="0" fontId="70" fillId="12" borderId="83" xfId="0" applyFont="1" applyFill="1" applyBorder="1" applyAlignment="1" applyProtection="1">
      <alignment horizontal="left" vertical="center" wrapText="1" readingOrder="1"/>
      <protection hidden="1"/>
    </xf>
    <xf numFmtId="0" fontId="76" fillId="0" borderId="99" xfId="0" applyFont="1" applyBorder="1" applyAlignment="1" applyProtection="1">
      <alignment horizontal="left" vertical="center" wrapText="1" readingOrder="1"/>
      <protection hidden="1"/>
    </xf>
    <xf numFmtId="167" fontId="70" fillId="0" borderId="116" xfId="1" applyNumberFormat="1" applyFont="1" applyFill="1" applyBorder="1" applyAlignment="1" applyProtection="1">
      <alignment horizontal="left" vertical="center" wrapText="1" readingOrder="1"/>
      <protection hidden="1"/>
    </xf>
    <xf numFmtId="167" fontId="70" fillId="0" borderId="117" xfId="1" applyNumberFormat="1" applyFont="1" applyFill="1" applyBorder="1" applyAlignment="1" applyProtection="1">
      <alignment horizontal="left" vertical="center" wrapText="1" readingOrder="1"/>
      <protection hidden="1"/>
    </xf>
    <xf numFmtId="167" fontId="70" fillId="0" borderId="168" xfId="1" applyNumberFormat="1" applyFont="1" applyFill="1" applyBorder="1" applyAlignment="1" applyProtection="1">
      <alignment horizontal="left" vertical="center" wrapText="1" readingOrder="1"/>
      <protection hidden="1"/>
    </xf>
    <xf numFmtId="167" fontId="70" fillId="0" borderId="118" xfId="1" applyNumberFormat="1" applyFont="1" applyFill="1" applyBorder="1" applyAlignment="1" applyProtection="1">
      <alignment horizontal="left" vertical="center" wrapText="1" readingOrder="1"/>
      <protection hidden="1"/>
    </xf>
    <xf numFmtId="167" fontId="70" fillId="0" borderId="83" xfId="1" applyNumberFormat="1" applyFont="1" applyFill="1" applyBorder="1" applyAlignment="1" applyProtection="1">
      <alignment horizontal="center" vertical="center" wrapText="1" readingOrder="1"/>
      <protection hidden="1"/>
    </xf>
    <xf numFmtId="3" fontId="71" fillId="0" borderId="88" xfId="0" applyNumberFormat="1" applyFont="1" applyBorder="1" applyAlignment="1" applyProtection="1">
      <alignment horizontal="center" vertical="center" wrapText="1" readingOrder="1"/>
      <protection hidden="1"/>
    </xf>
    <xf numFmtId="0" fontId="93" fillId="0" borderId="86" xfId="0" applyFont="1" applyBorder="1" applyAlignment="1" applyProtection="1">
      <alignment horizontal="right" vertical="center" wrapText="1" readingOrder="1"/>
      <protection hidden="1"/>
    </xf>
    <xf numFmtId="165" fontId="70" fillId="7" borderId="130" xfId="1" applyFont="1" applyFill="1" applyBorder="1" applyAlignment="1" applyProtection="1">
      <alignment horizontal="left" vertical="center" wrapText="1" readingOrder="1"/>
      <protection hidden="1"/>
    </xf>
    <xf numFmtId="165" fontId="70" fillId="7" borderId="131" xfId="1" applyFont="1" applyFill="1" applyBorder="1" applyAlignment="1" applyProtection="1">
      <alignment horizontal="left" vertical="center" wrapText="1" readingOrder="1"/>
      <protection hidden="1"/>
    </xf>
    <xf numFmtId="165" fontId="70" fillId="0" borderId="141" xfId="1" applyFont="1" applyFill="1" applyBorder="1" applyAlignment="1" applyProtection="1">
      <alignment vertical="center" wrapText="1" readingOrder="1"/>
      <protection hidden="1"/>
    </xf>
    <xf numFmtId="165" fontId="70" fillId="0" borderId="173" xfId="1" applyFont="1" applyFill="1" applyBorder="1" applyAlignment="1" applyProtection="1">
      <alignment horizontal="center" vertical="center" wrapText="1" readingOrder="1"/>
      <protection hidden="1"/>
    </xf>
    <xf numFmtId="0" fontId="93" fillId="9" borderId="86" xfId="0" applyFont="1" applyFill="1" applyBorder="1" applyAlignment="1" applyProtection="1">
      <alignment horizontal="left" vertical="top" wrapText="1" readingOrder="1"/>
      <protection hidden="1"/>
    </xf>
    <xf numFmtId="165" fontId="99" fillId="9" borderId="138" xfId="1" applyFont="1" applyFill="1" applyBorder="1" applyAlignment="1" applyProtection="1">
      <alignment horizontal="left" wrapText="1" readingOrder="1"/>
      <protection hidden="1"/>
    </xf>
    <xf numFmtId="165" fontId="99" fillId="9" borderId="139" xfId="1" applyFont="1" applyFill="1" applyBorder="1" applyAlignment="1" applyProtection="1">
      <alignment horizontal="left" wrapText="1" readingOrder="1"/>
      <protection hidden="1"/>
    </xf>
    <xf numFmtId="165" fontId="99" fillId="9" borderId="166" xfId="1" applyFont="1" applyFill="1" applyBorder="1" applyAlignment="1" applyProtection="1">
      <alignment horizontal="left" wrapText="1" readingOrder="1"/>
      <protection hidden="1"/>
    </xf>
    <xf numFmtId="165" fontId="99" fillId="9" borderId="140" xfId="1" applyFont="1" applyFill="1" applyBorder="1" applyAlignment="1" applyProtection="1">
      <alignment horizontal="left" vertical="center" wrapText="1" readingOrder="1"/>
      <protection hidden="1"/>
    </xf>
    <xf numFmtId="0" fontId="94" fillId="38" borderId="86" xfId="0" applyFont="1" applyFill="1" applyBorder="1" applyAlignment="1" applyProtection="1">
      <alignment horizontal="left" vertical="center" wrapText="1" readingOrder="1"/>
      <protection hidden="1"/>
    </xf>
    <xf numFmtId="165" fontId="71" fillId="0" borderId="82" xfId="1" applyFont="1" applyBorder="1" applyAlignment="1" applyProtection="1">
      <alignment horizontal="center" vertical="center" wrapText="1" readingOrder="1"/>
      <protection hidden="1"/>
    </xf>
    <xf numFmtId="165" fontId="71" fillId="29" borderId="13" xfId="0" applyNumberFormat="1" applyFont="1" applyFill="1" applyBorder="1" applyAlignment="1" applyProtection="1">
      <alignment horizontal="center" vertical="center" wrapText="1" readingOrder="1"/>
      <protection hidden="1"/>
    </xf>
    <xf numFmtId="0" fontId="94" fillId="0" borderId="86" xfId="0" applyFont="1" applyBorder="1" applyAlignment="1" applyProtection="1">
      <alignment horizontal="left" vertical="center" wrapText="1" readingOrder="1"/>
      <protection hidden="1"/>
    </xf>
    <xf numFmtId="0" fontId="94" fillId="0" borderId="115" xfId="0" applyFont="1" applyBorder="1" applyAlignment="1" applyProtection="1">
      <alignment horizontal="left" vertical="center" wrapText="1" readingOrder="1"/>
      <protection hidden="1"/>
    </xf>
    <xf numFmtId="165" fontId="71" fillId="0" borderId="83" xfId="1" applyFont="1" applyBorder="1" applyAlignment="1" applyProtection="1">
      <alignment horizontal="center" vertical="center" wrapText="1" readingOrder="1"/>
      <protection hidden="1"/>
    </xf>
    <xf numFmtId="165" fontId="71" fillId="29" borderId="110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12" borderId="84" xfId="0" applyFont="1" applyFill="1" applyBorder="1" applyAlignment="1" applyProtection="1">
      <alignment horizontal="left" vertical="center" wrapText="1" readingOrder="1"/>
      <protection hidden="1"/>
    </xf>
    <xf numFmtId="0" fontId="70" fillId="12" borderId="82" xfId="0" applyFont="1" applyFill="1" applyBorder="1" applyAlignment="1" applyProtection="1">
      <alignment horizontal="left" vertical="center" wrapText="1" readingOrder="1"/>
      <protection hidden="1"/>
    </xf>
    <xf numFmtId="0" fontId="70" fillId="12" borderId="83" xfId="0" applyFont="1" applyFill="1" applyBorder="1" applyAlignment="1" applyProtection="1">
      <alignment horizontal="center" vertical="center" wrapText="1" readingOrder="1"/>
      <protection hidden="1"/>
    </xf>
    <xf numFmtId="0" fontId="76" fillId="0" borderId="83" xfId="0" applyFont="1" applyBorder="1" applyAlignment="1" applyProtection="1">
      <alignment horizontal="center" vertical="center" wrapText="1" readingOrder="1"/>
      <protection hidden="1"/>
    </xf>
    <xf numFmtId="0" fontId="70" fillId="0" borderId="88" xfId="0" applyFont="1" applyBorder="1" applyAlignment="1" applyProtection="1">
      <alignment horizontal="left" vertical="center" wrapText="1" readingOrder="1"/>
      <protection hidden="1"/>
    </xf>
    <xf numFmtId="0" fontId="70" fillId="0" borderId="119" xfId="0" applyFont="1" applyBorder="1" applyAlignment="1" applyProtection="1">
      <alignment horizontal="center" vertical="center" wrapText="1" readingOrder="1"/>
      <protection hidden="1"/>
    </xf>
    <xf numFmtId="0" fontId="70" fillId="0" borderId="83" xfId="0" applyFont="1" applyBorder="1" applyAlignment="1" applyProtection="1">
      <alignment horizontal="center" vertical="center" wrapText="1" readingOrder="1"/>
      <protection hidden="1"/>
    </xf>
    <xf numFmtId="0" fontId="70" fillId="0" borderId="99" xfId="0" applyFont="1" applyBorder="1" applyAlignment="1" applyProtection="1">
      <alignment horizontal="left" vertical="center" wrapText="1" readingOrder="1"/>
      <protection hidden="1"/>
    </xf>
    <xf numFmtId="165" fontId="71" fillId="0" borderId="90" xfId="1" applyFont="1" applyBorder="1" applyAlignment="1" applyProtection="1">
      <alignment horizontal="left" vertical="center" wrapText="1" readingOrder="1"/>
      <protection hidden="1"/>
    </xf>
    <xf numFmtId="0" fontId="70" fillId="0" borderId="86" xfId="0" applyFont="1" applyBorder="1" applyAlignment="1" applyProtection="1">
      <alignment horizontal="left" vertical="center" wrapText="1" readingOrder="1"/>
      <protection hidden="1"/>
    </xf>
    <xf numFmtId="165" fontId="71" fillId="0" borderId="108" xfId="1" applyFont="1" applyBorder="1" applyAlignment="1" applyProtection="1">
      <alignment horizontal="left" vertical="center" wrapText="1" readingOrder="1"/>
      <protection hidden="1"/>
    </xf>
    <xf numFmtId="0" fontId="70" fillId="0" borderId="100" xfId="0" applyFont="1" applyBorder="1" applyAlignment="1" applyProtection="1">
      <alignment horizontal="left" vertical="center" wrapText="1" readingOrder="1"/>
      <protection hidden="1"/>
    </xf>
    <xf numFmtId="165" fontId="71" fillId="0" borderId="109" xfId="1" applyFont="1" applyBorder="1" applyAlignment="1" applyProtection="1">
      <alignment horizontal="left" vertical="center" wrapText="1" readingOrder="1"/>
      <protection hidden="1"/>
    </xf>
    <xf numFmtId="0" fontId="70" fillId="13" borderId="85" xfId="0" applyFont="1" applyFill="1" applyBorder="1" applyAlignment="1" applyProtection="1">
      <alignment horizontal="left" vertical="center" wrapText="1" readingOrder="1"/>
      <protection hidden="1"/>
    </xf>
    <xf numFmtId="0" fontId="70" fillId="13" borderId="101" xfId="0" applyFont="1" applyFill="1" applyBorder="1" applyAlignment="1" applyProtection="1">
      <alignment horizontal="left" vertical="center" wrapText="1" readingOrder="1"/>
      <protection hidden="1"/>
    </xf>
    <xf numFmtId="0" fontId="70" fillId="13" borderId="102" xfId="0" applyFont="1" applyFill="1" applyBorder="1" applyAlignment="1" applyProtection="1">
      <alignment horizontal="left" vertical="center" wrapText="1" readingOrder="1"/>
      <protection hidden="1"/>
    </xf>
    <xf numFmtId="0" fontId="70" fillId="13" borderId="103" xfId="0" applyFont="1" applyFill="1" applyBorder="1" applyAlignment="1" applyProtection="1">
      <alignment horizontal="left" vertical="center" wrapText="1" readingOrder="1"/>
      <protection hidden="1"/>
    </xf>
    <xf numFmtId="0" fontId="71" fillId="13" borderId="104" xfId="0" applyFont="1" applyFill="1" applyBorder="1" applyAlignment="1" applyProtection="1">
      <alignment horizontal="left" vertical="center" wrapText="1" readingOrder="1"/>
      <protection hidden="1"/>
    </xf>
    <xf numFmtId="0" fontId="71" fillId="13" borderId="120" xfId="0" applyFont="1" applyFill="1" applyBorder="1" applyAlignment="1" applyProtection="1">
      <alignment horizontal="center" vertical="center" wrapText="1" readingOrder="1"/>
      <protection hidden="1"/>
    </xf>
    <xf numFmtId="0" fontId="76" fillId="0" borderId="96" xfId="0" applyFont="1" applyBorder="1" applyAlignment="1" applyProtection="1">
      <alignment horizontal="center" vertical="center" wrapText="1" readingOrder="1"/>
      <protection hidden="1"/>
    </xf>
    <xf numFmtId="0" fontId="71" fillId="0" borderId="87" xfId="0" applyFont="1" applyBorder="1" applyAlignment="1" applyProtection="1">
      <alignment horizontal="left" vertical="center" wrapText="1" readingOrder="1"/>
      <protection hidden="1"/>
    </xf>
    <xf numFmtId="0" fontId="71" fillId="0" borderId="121" xfId="0" applyFont="1" applyBorder="1" applyAlignment="1" applyProtection="1">
      <alignment horizontal="center" vertical="center" wrapText="1" readingOrder="1"/>
      <protection hidden="1"/>
    </xf>
    <xf numFmtId="165" fontId="71" fillId="0" borderId="56" xfId="1" applyFont="1" applyBorder="1" applyAlignment="1" applyProtection="1">
      <alignment horizontal="left" vertical="center" wrapText="1" readingOrder="1"/>
      <protection hidden="1"/>
    </xf>
    <xf numFmtId="0" fontId="91" fillId="0" borderId="99" xfId="0" applyFont="1" applyBorder="1" applyAlignment="1" applyProtection="1">
      <alignment horizontal="left" vertical="center" wrapText="1" readingOrder="1"/>
      <protection hidden="1"/>
    </xf>
    <xf numFmtId="0" fontId="70" fillId="13" borderId="152" xfId="0" applyFont="1" applyFill="1" applyBorder="1" applyAlignment="1" applyProtection="1">
      <alignment horizontal="left" vertical="center" wrapText="1" readingOrder="1"/>
      <protection hidden="1"/>
    </xf>
    <xf numFmtId="0" fontId="71" fillId="13" borderId="101" xfId="0" applyFont="1" applyFill="1" applyBorder="1" applyAlignment="1" applyProtection="1">
      <alignment horizontal="center" vertical="center" wrapText="1" readingOrder="1"/>
      <protection hidden="1"/>
    </xf>
    <xf numFmtId="0" fontId="76" fillId="0" borderId="13" xfId="0" applyFont="1" applyBorder="1" applyAlignment="1" applyProtection="1">
      <alignment horizontal="center" vertical="center" wrapText="1" readingOrder="1"/>
      <protection hidden="1"/>
    </xf>
    <xf numFmtId="0" fontId="71" fillId="0" borderId="122" xfId="0" applyFont="1" applyBorder="1" applyAlignment="1" applyProtection="1">
      <alignment horizontal="center" vertical="center" wrapText="1" readingOrder="1"/>
      <protection hidden="1"/>
    </xf>
    <xf numFmtId="0" fontId="70" fillId="0" borderId="62" xfId="0" applyFont="1" applyBorder="1" applyAlignment="1" applyProtection="1">
      <alignment horizontal="left" vertical="center" wrapText="1" readingOrder="1"/>
      <protection hidden="1"/>
    </xf>
    <xf numFmtId="165" fontId="70" fillId="7" borderId="130" xfId="0" applyNumberFormat="1" applyFont="1" applyFill="1" applyBorder="1" applyAlignment="1" applyProtection="1">
      <alignment horizontal="left" vertical="center" wrapText="1" readingOrder="1"/>
      <protection hidden="1"/>
    </xf>
    <xf numFmtId="165" fontId="71" fillId="0" borderId="66" xfId="1" applyNumberFormat="1" applyFont="1" applyBorder="1" applyAlignment="1" applyProtection="1">
      <alignment horizontal="left" vertical="center" wrapText="1" readingOrder="1"/>
      <protection hidden="1"/>
    </xf>
    <xf numFmtId="0" fontId="70" fillId="0" borderId="34" xfId="0" applyFont="1" applyBorder="1" applyAlignment="1" applyProtection="1">
      <alignment horizontal="left" vertical="center" wrapText="1" readingOrder="1"/>
      <protection hidden="1"/>
    </xf>
    <xf numFmtId="165" fontId="71" fillId="0" borderId="67" xfId="1" applyNumberFormat="1" applyFont="1" applyBorder="1" applyAlignment="1" applyProtection="1">
      <alignment horizontal="left" vertical="center" wrapText="1" readingOrder="1"/>
      <protection hidden="1"/>
    </xf>
    <xf numFmtId="165" fontId="71" fillId="0" borderId="20" xfId="1" applyNumberFormat="1" applyFont="1" applyBorder="1" applyAlignment="1" applyProtection="1">
      <alignment horizontal="left" vertical="center" wrapText="1" readingOrder="1"/>
      <protection hidden="1"/>
    </xf>
    <xf numFmtId="165" fontId="71" fillId="29" borderId="83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29" borderId="97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12" borderId="13" xfId="0" applyFont="1" applyFill="1" applyBorder="1" applyAlignment="1" applyProtection="1">
      <alignment horizontal="left" vertical="center" wrapText="1" readingOrder="1"/>
      <protection hidden="1"/>
    </xf>
    <xf numFmtId="0" fontId="70" fillId="12" borderId="60" xfId="0" applyFont="1" applyFill="1" applyBorder="1" applyAlignment="1" applyProtection="1">
      <alignment horizontal="left" vertical="center" wrapText="1" readingOrder="1"/>
      <protection hidden="1"/>
    </xf>
    <xf numFmtId="0" fontId="70" fillId="12" borderId="12" xfId="0" applyFont="1" applyFill="1" applyBorder="1" applyAlignment="1" applyProtection="1">
      <alignment horizontal="left" vertical="center" wrapText="1" readingOrder="1"/>
      <protection hidden="1"/>
    </xf>
    <xf numFmtId="0" fontId="70" fillId="12" borderId="21" xfId="0" applyFont="1" applyFill="1" applyBorder="1" applyAlignment="1" applyProtection="1">
      <alignment horizontal="left" vertical="center" wrapText="1" readingOrder="1"/>
      <protection hidden="1"/>
    </xf>
    <xf numFmtId="0" fontId="72" fillId="12" borderId="91" xfId="0" applyFont="1" applyFill="1" applyBorder="1" applyAlignment="1" applyProtection="1">
      <alignment horizontal="left" vertical="center" wrapText="1" readingOrder="1"/>
      <protection hidden="1"/>
    </xf>
    <xf numFmtId="0" fontId="72" fillId="12" borderId="82" xfId="0" applyFont="1" applyFill="1" applyBorder="1" applyAlignment="1" applyProtection="1">
      <alignment horizontal="center" vertical="center" wrapText="1" readingOrder="1"/>
      <protection hidden="1"/>
    </xf>
    <xf numFmtId="0" fontId="70" fillId="12" borderId="89" xfId="0" applyFont="1" applyFill="1" applyBorder="1" applyAlignment="1" applyProtection="1">
      <alignment horizontal="center" vertical="center" wrapText="1" readingOrder="1"/>
      <protection hidden="1"/>
    </xf>
    <xf numFmtId="0" fontId="76" fillId="14" borderId="13" xfId="0" applyFont="1" applyFill="1" applyBorder="1" applyAlignment="1" applyProtection="1">
      <alignment horizontal="left" vertical="center" wrapText="1" readingOrder="1"/>
      <protection hidden="1"/>
    </xf>
    <xf numFmtId="4" fontId="70" fillId="14" borderId="107" xfId="0" applyNumberFormat="1" applyFont="1" applyFill="1" applyBorder="1" applyAlignment="1" applyProtection="1">
      <alignment horizontal="center" vertical="center" wrapText="1" readingOrder="1"/>
      <protection hidden="1"/>
    </xf>
    <xf numFmtId="4" fontId="70" fillId="14" borderId="89" xfId="0" applyNumberFormat="1" applyFont="1" applyFill="1" applyBorder="1" applyAlignment="1" applyProtection="1">
      <alignment horizontal="center" vertical="center" wrapText="1" readingOrder="1"/>
      <protection hidden="1"/>
    </xf>
    <xf numFmtId="0" fontId="0" fillId="0" borderId="82" xfId="0" applyBorder="1" applyAlignment="1" applyProtection="1">
      <alignment vertical="center" wrapText="1" readingOrder="1"/>
      <protection hidden="1"/>
    </xf>
    <xf numFmtId="0" fontId="0" fillId="0" borderId="83" xfId="0" applyBorder="1" applyAlignment="1" applyProtection="1">
      <alignment vertical="center" wrapText="1" readingOrder="1"/>
      <protection hidden="1"/>
    </xf>
    <xf numFmtId="0" fontId="82" fillId="0" borderId="19" xfId="0" applyFont="1" applyBorder="1" applyAlignment="1" applyProtection="1">
      <alignment horizontal="left" vertical="center" wrapText="1" readingOrder="1"/>
      <protection hidden="1"/>
    </xf>
    <xf numFmtId="4" fontId="70" fillId="18" borderId="145" xfId="0" applyNumberFormat="1" applyFont="1" applyFill="1" applyBorder="1" applyAlignment="1" applyProtection="1">
      <alignment horizontal="center" vertical="center" wrapText="1" readingOrder="1"/>
      <protection hidden="1"/>
    </xf>
    <xf numFmtId="4" fontId="70" fillId="0" borderId="88" xfId="0" applyNumberFormat="1" applyFont="1" applyBorder="1" applyAlignment="1" applyProtection="1">
      <alignment horizontal="center" vertical="center" wrapText="1" readingOrder="1"/>
      <protection hidden="1"/>
    </xf>
    <xf numFmtId="4" fontId="70" fillId="29" borderId="88" xfId="0" applyNumberFormat="1" applyFont="1" applyFill="1" applyBorder="1" applyAlignment="1" applyProtection="1">
      <alignment horizontal="center" vertical="center" wrapText="1" readingOrder="1"/>
      <protection hidden="1"/>
    </xf>
    <xf numFmtId="4" fontId="70" fillId="16" borderId="88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12" borderId="25" xfId="0" applyFont="1" applyFill="1" applyBorder="1" applyAlignment="1" applyProtection="1">
      <alignment horizontal="left" vertical="center" wrapText="1" readingOrder="1"/>
      <protection hidden="1"/>
    </xf>
    <xf numFmtId="0" fontId="70" fillId="12" borderId="33" xfId="0" applyFont="1" applyFill="1" applyBorder="1" applyAlignment="1" applyProtection="1">
      <alignment horizontal="left" vertical="center" wrapText="1" readingOrder="1"/>
      <protection hidden="1"/>
    </xf>
    <xf numFmtId="0" fontId="70" fillId="12" borderId="23" xfId="0" applyFont="1" applyFill="1" applyBorder="1" applyAlignment="1" applyProtection="1">
      <alignment horizontal="center" vertical="center" wrapText="1" readingOrder="1"/>
      <protection hidden="1"/>
    </xf>
    <xf numFmtId="0" fontId="76" fillId="0" borderId="90" xfId="0" applyFont="1" applyBorder="1" applyAlignment="1" applyProtection="1">
      <alignment horizontal="center" vertical="center" wrapText="1" readingOrder="1"/>
      <protection hidden="1"/>
    </xf>
    <xf numFmtId="165" fontId="70" fillId="7" borderId="156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7" borderId="157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0" borderId="85" xfId="1" applyFont="1" applyBorder="1" applyAlignment="1" applyProtection="1">
      <alignment horizontal="left" vertical="center" wrapText="1" readingOrder="1"/>
      <protection hidden="1"/>
    </xf>
    <xf numFmtId="165" fontId="71" fillId="29" borderId="88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12" borderId="123" xfId="0" applyFont="1" applyFill="1" applyBorder="1" applyAlignment="1" applyProtection="1">
      <alignment horizontal="left" vertical="center" wrapText="1" readingOrder="1"/>
      <protection hidden="1"/>
    </xf>
    <xf numFmtId="0" fontId="72" fillId="12" borderId="82" xfId="0" applyFont="1" applyFill="1" applyBorder="1" applyAlignment="1" applyProtection="1">
      <alignment horizontal="left" vertical="center" wrapText="1" readingOrder="1"/>
      <protection hidden="1"/>
    </xf>
    <xf numFmtId="0" fontId="72" fillId="0" borderId="82" xfId="0" applyFont="1" applyBorder="1" applyAlignment="1" applyProtection="1">
      <alignment horizontal="left" vertical="center" wrapText="1" readingOrder="1"/>
      <protection hidden="1"/>
    </xf>
    <xf numFmtId="0" fontId="70" fillId="0" borderId="82" xfId="0" applyFont="1" applyBorder="1" applyAlignment="1" applyProtection="1">
      <alignment horizontal="center" vertical="center" wrapText="1" readingOrder="1"/>
      <protection hidden="1"/>
    </xf>
    <xf numFmtId="0" fontId="70" fillId="0" borderId="124" xfId="0" applyFont="1" applyBorder="1" applyAlignment="1" applyProtection="1">
      <alignment horizontal="left" vertical="center" wrapText="1" readingOrder="1"/>
      <protection hidden="1"/>
    </xf>
    <xf numFmtId="165" fontId="72" fillId="0" borderId="89" xfId="1" applyFont="1" applyBorder="1" applyAlignment="1" applyProtection="1">
      <alignment horizontal="left" vertical="center" wrapText="1" readingOrder="1"/>
      <protection hidden="1"/>
    </xf>
    <xf numFmtId="165" fontId="71" fillId="29" borderId="89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6" borderId="89" xfId="0" applyNumberFormat="1" applyFont="1" applyFill="1" applyBorder="1" applyAlignment="1" applyProtection="1">
      <alignment horizontal="center" vertical="center" wrapText="1" readingOrder="1"/>
      <protection hidden="1"/>
    </xf>
    <xf numFmtId="0" fontId="76" fillId="12" borderId="23" xfId="0" applyFont="1" applyFill="1" applyBorder="1" applyAlignment="1" applyProtection="1">
      <alignment horizontal="left" vertical="center" wrapText="1" readingOrder="1"/>
      <protection hidden="1"/>
    </xf>
    <xf numFmtId="165" fontId="70" fillId="12" borderId="148" xfId="1" applyFont="1" applyFill="1" applyBorder="1" applyAlignment="1" applyProtection="1">
      <alignment horizontal="center" vertical="center" wrapText="1" readingOrder="1"/>
      <protection hidden="1"/>
    </xf>
    <xf numFmtId="165" fontId="72" fillId="12" borderId="82" xfId="0" applyNumberFormat="1" applyFont="1" applyFill="1" applyBorder="1" applyAlignment="1" applyProtection="1">
      <alignment horizontal="left" vertical="center" wrapText="1" readingOrder="1"/>
      <protection hidden="1"/>
    </xf>
    <xf numFmtId="165" fontId="70" fillId="12" borderId="82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2" borderId="83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0" borderId="0" xfId="0" applyFont="1" applyAlignment="1" applyProtection="1">
      <alignment horizontal="left" vertical="center" wrapText="1" readingOrder="1"/>
      <protection hidden="1"/>
    </xf>
    <xf numFmtId="165" fontId="70" fillId="23" borderId="132" xfId="1" applyFont="1" applyFill="1" applyBorder="1" applyAlignment="1" applyProtection="1">
      <alignment horizontal="center" vertical="center" wrapText="1" readingOrder="1"/>
      <protection hidden="1"/>
    </xf>
    <xf numFmtId="165" fontId="70" fillId="23" borderId="133" xfId="1" applyFont="1" applyFill="1" applyBorder="1" applyAlignment="1" applyProtection="1">
      <alignment horizontal="center" vertical="center" wrapText="1" readingOrder="1"/>
      <protection hidden="1"/>
    </xf>
    <xf numFmtId="165" fontId="70" fillId="23" borderId="169" xfId="1" applyFont="1" applyFill="1" applyBorder="1" applyAlignment="1" applyProtection="1">
      <alignment horizontal="center" vertical="center" wrapText="1" readingOrder="1"/>
      <protection hidden="1"/>
    </xf>
    <xf numFmtId="165" fontId="70" fillId="23" borderId="134" xfId="1" applyFont="1" applyFill="1" applyBorder="1" applyAlignment="1" applyProtection="1">
      <alignment horizontal="center" vertical="center" wrapText="1" readingOrder="1"/>
      <protection hidden="1"/>
    </xf>
    <xf numFmtId="165" fontId="105" fillId="0" borderId="83" xfId="1" applyFont="1" applyFill="1" applyBorder="1" applyAlignment="1" applyProtection="1">
      <alignment horizontal="right" vertical="center" wrapText="1" readingOrder="1"/>
      <protection hidden="1"/>
    </xf>
    <xf numFmtId="165" fontId="105" fillId="17" borderId="89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30" borderId="89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2" borderId="91" xfId="1" applyFont="1" applyFill="1" applyBorder="1" applyAlignment="1" applyProtection="1">
      <alignment horizontal="center" vertical="center" wrapText="1" readingOrder="1"/>
      <protection hidden="1"/>
    </xf>
    <xf numFmtId="165" fontId="72" fillId="12" borderId="82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0" borderId="107" xfId="0" applyFont="1" applyBorder="1" applyAlignment="1" applyProtection="1">
      <alignment horizontal="left" vertical="center" wrapText="1" readingOrder="1"/>
      <protection hidden="1"/>
    </xf>
    <xf numFmtId="165" fontId="72" fillId="29" borderId="89" xfId="0" applyNumberFormat="1" applyFont="1" applyFill="1" applyBorder="1" applyAlignment="1" applyProtection="1">
      <alignment horizontal="center" vertical="center" wrapText="1" readingOrder="1"/>
      <protection hidden="1"/>
    </xf>
    <xf numFmtId="0" fontId="83" fillId="12" borderId="83" xfId="0" applyFont="1" applyFill="1" applyBorder="1" applyAlignment="1" applyProtection="1">
      <alignment horizontal="left" vertical="center" wrapText="1" readingOrder="1"/>
      <protection hidden="1"/>
    </xf>
    <xf numFmtId="165" fontId="71" fillId="12" borderId="89" xfId="0" applyNumberFormat="1" applyFont="1" applyFill="1" applyBorder="1" applyAlignment="1" applyProtection="1">
      <alignment horizontal="left" vertical="center" wrapText="1" readingOrder="1"/>
      <protection hidden="1"/>
    </xf>
    <xf numFmtId="165" fontId="71" fillId="12" borderId="89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2" borderId="89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0" borderId="83" xfId="0" applyFont="1" applyBorder="1" applyAlignment="1" applyProtection="1">
      <alignment horizontal="left" vertical="center" wrapText="1" readingOrder="1"/>
      <protection hidden="1"/>
    </xf>
    <xf numFmtId="165" fontId="71" fillId="0" borderId="89" xfId="1" applyFont="1" applyBorder="1" applyAlignment="1" applyProtection="1">
      <alignment horizontal="left" vertical="center" wrapText="1" readingOrder="1"/>
      <protection hidden="1"/>
    </xf>
    <xf numFmtId="0" fontId="70" fillId="0" borderId="97" xfId="0" applyFont="1" applyBorder="1" applyAlignment="1" applyProtection="1">
      <alignment horizontal="left" vertical="center" wrapText="1" readingOrder="1"/>
      <protection hidden="1"/>
    </xf>
    <xf numFmtId="165" fontId="72" fillId="0" borderId="88" xfId="1" applyFont="1" applyBorder="1" applyAlignment="1" applyProtection="1">
      <alignment horizontal="left" vertical="center" wrapText="1" readingOrder="1"/>
      <protection hidden="1"/>
    </xf>
    <xf numFmtId="165" fontId="72" fillId="29" borderId="88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6" borderId="88" xfId="0" applyNumberFormat="1" applyFont="1" applyFill="1" applyBorder="1" applyAlignment="1" applyProtection="1">
      <alignment horizontal="center" vertical="center" wrapText="1" readingOrder="1"/>
      <protection hidden="1"/>
    </xf>
    <xf numFmtId="0" fontId="76" fillId="15" borderId="94" xfId="0" applyFont="1" applyFill="1" applyBorder="1" applyAlignment="1" applyProtection="1">
      <alignment horizontal="left" vertical="center" wrapText="1" readingOrder="1"/>
      <protection hidden="1"/>
    </xf>
    <xf numFmtId="0" fontId="70" fillId="15" borderId="82" xfId="0" applyFont="1" applyFill="1" applyBorder="1" applyAlignment="1" applyProtection="1">
      <alignment horizontal="left" vertical="center" wrapText="1" readingOrder="1"/>
      <protection hidden="1"/>
    </xf>
    <xf numFmtId="0" fontId="70" fillId="15" borderId="83" xfId="0" applyFont="1" applyFill="1" applyBorder="1" applyAlignment="1" applyProtection="1">
      <alignment horizontal="center" vertical="center" wrapText="1" readingOrder="1"/>
      <protection hidden="1"/>
    </xf>
    <xf numFmtId="0" fontId="76" fillId="16" borderId="89" xfId="0" applyFont="1" applyFill="1" applyBorder="1" applyAlignment="1" applyProtection="1">
      <alignment horizontal="center" vertical="center" wrapText="1" readingOrder="1"/>
      <protection hidden="1"/>
    </xf>
    <xf numFmtId="0" fontId="81" fillId="14" borderId="95" xfId="0" applyFont="1" applyFill="1" applyBorder="1" applyAlignment="1" applyProtection="1">
      <alignment horizontal="left" vertical="center" wrapText="1" readingOrder="1"/>
      <protection hidden="1"/>
    </xf>
    <xf numFmtId="4" fontId="76" fillId="14" borderId="83" xfId="0" applyNumberFormat="1" applyFont="1" applyFill="1" applyBorder="1" applyAlignment="1" applyProtection="1">
      <alignment horizontal="center" vertical="center" wrapText="1" readingOrder="1"/>
      <protection hidden="1"/>
    </xf>
    <xf numFmtId="4" fontId="76" fillId="14" borderId="89" xfId="0" applyNumberFormat="1" applyFont="1" applyFill="1" applyBorder="1" applyAlignment="1" applyProtection="1">
      <alignment horizontal="center" vertical="center" wrapText="1" readingOrder="1"/>
      <protection hidden="1"/>
    </xf>
    <xf numFmtId="4" fontId="76" fillId="16" borderId="89" xfId="0" applyNumberFormat="1" applyFont="1" applyFill="1" applyBorder="1" applyAlignment="1" applyProtection="1">
      <alignment horizontal="center" vertical="center" wrapText="1" readingOrder="1"/>
      <protection hidden="1"/>
    </xf>
    <xf numFmtId="0" fontId="85" fillId="22" borderId="89" xfId="0" applyFont="1" applyFill="1" applyBorder="1" applyAlignment="1" applyProtection="1">
      <alignment horizontal="left" vertical="center" wrapText="1" readingOrder="1"/>
      <protection hidden="1"/>
    </xf>
    <xf numFmtId="0" fontId="17" fillId="0" borderId="93" xfId="0" applyFont="1" applyBorder="1" applyAlignment="1" applyProtection="1">
      <alignment wrapText="1"/>
      <protection hidden="1"/>
    </xf>
    <xf numFmtId="0" fontId="85" fillId="21" borderId="88" xfId="0" applyFont="1" applyFill="1" applyBorder="1" applyAlignment="1" applyProtection="1">
      <alignment horizontal="left" vertical="center" wrapText="1" readingOrder="1"/>
      <protection hidden="1"/>
    </xf>
    <xf numFmtId="3" fontId="85" fillId="21" borderId="88" xfId="0" applyNumberFormat="1" applyFont="1" applyFill="1" applyBorder="1" applyAlignment="1" applyProtection="1">
      <alignment horizontal="center" vertical="center" wrapText="1" readingOrder="1"/>
      <protection hidden="1"/>
    </xf>
    <xf numFmtId="0" fontId="85" fillId="18" borderId="18" xfId="0" applyFont="1" applyFill="1" applyBorder="1" applyAlignment="1" applyProtection="1">
      <alignment horizontal="left" vertical="center" wrapText="1" readingOrder="1"/>
      <protection hidden="1"/>
    </xf>
    <xf numFmtId="3" fontId="84" fillId="18" borderId="20" xfId="0" applyNumberFormat="1" applyFont="1" applyFill="1" applyBorder="1" applyAlignment="1" applyProtection="1">
      <alignment horizontal="center" vertical="center" wrapText="1" readingOrder="1"/>
      <protection hidden="1"/>
    </xf>
    <xf numFmtId="0" fontId="85" fillId="19" borderId="25" xfId="0" applyFont="1" applyFill="1" applyBorder="1" applyAlignment="1" applyProtection="1">
      <alignment horizontal="center" vertical="center" wrapText="1" readingOrder="1"/>
      <protection hidden="1"/>
    </xf>
    <xf numFmtId="3" fontId="84" fillId="19" borderId="23" xfId="0" applyNumberFormat="1" applyFont="1" applyFill="1" applyBorder="1" applyAlignment="1" applyProtection="1">
      <alignment horizontal="center" vertical="center" wrapText="1" readingOrder="1"/>
      <protection hidden="1"/>
    </xf>
    <xf numFmtId="0" fontId="92" fillId="0" borderId="5" xfId="0" applyFont="1" applyBorder="1" applyAlignment="1" applyProtection="1">
      <alignment horizontal="left" vertical="top" wrapText="1" readingOrder="1"/>
      <protection hidden="1"/>
    </xf>
    <xf numFmtId="0" fontId="86" fillId="0" borderId="98" xfId="0" applyFont="1" applyBorder="1" applyAlignment="1" applyProtection="1">
      <alignment horizontal="right" vertical="center" wrapText="1" readingOrder="1"/>
      <protection hidden="1"/>
    </xf>
    <xf numFmtId="0" fontId="79" fillId="0" borderId="29" xfId="0" applyFont="1" applyBorder="1" applyAlignment="1" applyProtection="1">
      <alignment vertical="top" wrapText="1" readingOrder="1"/>
      <protection hidden="1"/>
    </xf>
    <xf numFmtId="167" fontId="89" fillId="0" borderId="105" xfId="1" applyNumberFormat="1" applyFont="1" applyBorder="1" applyAlignment="1" applyProtection="1">
      <alignment horizontal="center" vertical="center" wrapText="1" readingOrder="1"/>
      <protection hidden="1"/>
    </xf>
    <xf numFmtId="167" fontId="0" fillId="0" borderId="0" xfId="0" applyNumberFormat="1" applyProtection="1">
      <protection hidden="1"/>
    </xf>
    <xf numFmtId="167" fontId="89" fillId="0" borderId="154" xfId="1" applyNumberFormat="1" applyFont="1" applyFill="1" applyBorder="1" applyAlignment="1" applyProtection="1">
      <alignment horizontal="center" vertical="center" wrapText="1" readingOrder="1"/>
      <protection hidden="1"/>
    </xf>
    <xf numFmtId="0" fontId="92" fillId="18" borderId="112" xfId="0" applyFont="1" applyFill="1" applyBorder="1" applyAlignment="1" applyProtection="1">
      <alignment horizontal="left" vertical="center" wrapText="1" readingOrder="1"/>
      <protection hidden="1"/>
    </xf>
    <xf numFmtId="167" fontId="78" fillId="18" borderId="106" xfId="1" applyNumberFormat="1" applyFont="1" applyFill="1" applyBorder="1" applyAlignment="1" applyProtection="1">
      <alignment horizontal="center" vertical="center" wrapText="1" readingOrder="1"/>
      <protection hidden="1"/>
    </xf>
    <xf numFmtId="0" fontId="92" fillId="19" borderId="113" xfId="0" applyFont="1" applyFill="1" applyBorder="1" applyAlignment="1" applyProtection="1">
      <alignment horizontal="left" vertical="center" wrapText="1" readingOrder="1"/>
      <protection hidden="1"/>
    </xf>
    <xf numFmtId="167" fontId="78" fillId="19" borderId="114" xfId="1" applyNumberFormat="1" applyFont="1" applyFill="1" applyBorder="1" applyAlignment="1" applyProtection="1">
      <alignment horizontal="center" vertical="center" wrapText="1" readingOrder="1"/>
      <protection hidden="1"/>
    </xf>
    <xf numFmtId="0" fontId="107" fillId="0" borderId="153" xfId="0" applyFont="1" applyBorder="1" applyAlignment="1" applyProtection="1">
      <alignment horizontal="center" vertical="center" wrapText="1" readingOrder="1"/>
      <protection hidden="1"/>
    </xf>
    <xf numFmtId="167" fontId="90" fillId="0" borderId="111" xfId="1" applyNumberFormat="1" applyFont="1" applyFill="1" applyBorder="1" applyAlignment="1" applyProtection="1">
      <alignment horizontal="center" vertical="center" wrapText="1" readingOrder="1"/>
      <protection hidden="1"/>
    </xf>
    <xf numFmtId="0" fontId="80" fillId="0" borderId="0" xfId="0" applyFont="1" applyAlignment="1" applyProtection="1">
      <alignment horizontal="right" vertical="center"/>
      <protection hidden="1"/>
    </xf>
    <xf numFmtId="0" fontId="78" fillId="17" borderId="10" xfId="61" applyFont="1" applyFill="1" applyBorder="1" applyProtection="1">
      <protection hidden="1"/>
    </xf>
    <xf numFmtId="0" fontId="69" fillId="17" borderId="10" xfId="61" applyFont="1" applyFill="1" applyBorder="1" applyProtection="1">
      <protection hidden="1"/>
    </xf>
    <xf numFmtId="0" fontId="87" fillId="0" borderId="10" xfId="61" applyFont="1" applyBorder="1" applyProtection="1">
      <protection hidden="1"/>
    </xf>
    <xf numFmtId="167" fontId="87" fillId="0" borderId="10" xfId="1" applyNumberFormat="1" applyFont="1" applyFill="1" applyBorder="1" applyProtection="1">
      <protection hidden="1"/>
    </xf>
    <xf numFmtId="0" fontId="69" fillId="0" borderId="10" xfId="61" applyFont="1" applyBorder="1" applyAlignment="1" applyProtection="1">
      <alignment horizontal="right"/>
      <protection hidden="1"/>
    </xf>
    <xf numFmtId="167" fontId="69" fillId="0" borderId="10" xfId="1" applyNumberFormat="1" applyFont="1" applyFill="1" applyBorder="1" applyProtection="1">
      <protection hidden="1"/>
    </xf>
    <xf numFmtId="0" fontId="70" fillId="8" borderId="25" xfId="0" applyFont="1" applyFill="1" applyBorder="1" applyAlignment="1" applyProtection="1">
      <alignment horizontal="center" vertical="center" wrapText="1" readingOrder="1"/>
      <protection locked="0"/>
    </xf>
    <xf numFmtId="165" fontId="99" fillId="8" borderId="135" xfId="1" applyFont="1" applyFill="1" applyBorder="1" applyAlignment="1" applyProtection="1">
      <alignment horizontal="left" wrapText="1" readingOrder="1"/>
      <protection locked="0"/>
    </xf>
    <xf numFmtId="165" fontId="99" fillId="8" borderId="136" xfId="1" applyFont="1" applyFill="1" applyBorder="1" applyAlignment="1" applyProtection="1">
      <alignment horizontal="left" wrapText="1" readingOrder="1"/>
      <protection locked="0"/>
    </xf>
    <xf numFmtId="165" fontId="99" fillId="8" borderId="163" xfId="1" applyFont="1" applyFill="1" applyBorder="1" applyAlignment="1" applyProtection="1">
      <alignment horizontal="left" wrapText="1" readingOrder="1"/>
      <protection locked="0"/>
    </xf>
    <xf numFmtId="165" fontId="99" fillId="8" borderId="137" xfId="1" applyFont="1" applyFill="1" applyBorder="1" applyAlignment="1" applyProtection="1">
      <alignment horizontal="left" wrapText="1" readingOrder="1"/>
      <protection locked="0"/>
    </xf>
    <xf numFmtId="165" fontId="99" fillId="8" borderId="138" xfId="1" applyFont="1" applyFill="1" applyBorder="1" applyAlignment="1" applyProtection="1">
      <alignment horizontal="left" wrapText="1" readingOrder="1"/>
      <protection locked="0"/>
    </xf>
    <xf numFmtId="165" fontId="99" fillId="8" borderId="139" xfId="1" applyFont="1" applyFill="1" applyBorder="1" applyAlignment="1" applyProtection="1">
      <alignment horizontal="left" wrapText="1" readingOrder="1"/>
      <protection locked="0"/>
    </xf>
    <xf numFmtId="165" fontId="99" fillId="8" borderId="166" xfId="1" applyFont="1" applyFill="1" applyBorder="1" applyAlignment="1" applyProtection="1">
      <alignment horizontal="left" wrapText="1" readingOrder="1"/>
      <protection locked="0"/>
    </xf>
    <xf numFmtId="165" fontId="99" fillId="8" borderId="140" xfId="1" applyFont="1" applyFill="1" applyBorder="1" applyAlignment="1" applyProtection="1">
      <alignment horizontal="left" wrapText="1" readingOrder="1"/>
      <protection locked="0"/>
    </xf>
    <xf numFmtId="165" fontId="70" fillId="8" borderId="142" xfId="0" applyNumberFormat="1" applyFont="1" applyFill="1" applyBorder="1" applyAlignment="1" applyProtection="1">
      <alignment horizontal="left" vertical="center" wrapText="1" readingOrder="1"/>
      <protection locked="0"/>
    </xf>
    <xf numFmtId="165" fontId="70" fillId="8" borderId="143" xfId="0" applyNumberFormat="1" applyFont="1" applyFill="1" applyBorder="1" applyAlignment="1" applyProtection="1">
      <alignment horizontal="left" vertical="center" wrapText="1" readingOrder="1"/>
      <protection locked="0"/>
    </xf>
    <xf numFmtId="165" fontId="70" fillId="8" borderId="170" xfId="0" applyNumberFormat="1" applyFont="1" applyFill="1" applyBorder="1" applyAlignment="1" applyProtection="1">
      <alignment horizontal="left" vertical="center" wrapText="1" readingOrder="1"/>
      <protection locked="0"/>
    </xf>
    <xf numFmtId="165" fontId="70" fillId="8" borderId="144" xfId="0" applyNumberFormat="1" applyFont="1" applyFill="1" applyBorder="1" applyAlignment="1" applyProtection="1">
      <alignment horizontal="left" vertical="center" wrapText="1" readingOrder="1"/>
      <protection locked="0"/>
    </xf>
    <xf numFmtId="165" fontId="70" fillId="8" borderId="119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46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71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47" xfId="1" applyFont="1" applyFill="1" applyBorder="1" applyAlignment="1" applyProtection="1">
      <alignment horizontal="center" vertical="center" wrapText="1" readingOrder="1"/>
      <protection locked="0"/>
    </xf>
    <xf numFmtId="165" fontId="104" fillId="12" borderId="119" xfId="1" applyFont="1" applyFill="1" applyBorder="1" applyAlignment="1" applyProtection="1">
      <alignment horizontal="center" vertical="center" wrapText="1" readingOrder="1"/>
      <protection locked="0"/>
    </xf>
    <xf numFmtId="165" fontId="104" fillId="12" borderId="146" xfId="1" applyFont="1" applyFill="1" applyBorder="1" applyAlignment="1" applyProtection="1">
      <alignment horizontal="center" vertical="center" wrapText="1" readingOrder="1"/>
      <protection locked="0"/>
    </xf>
    <xf numFmtId="165" fontId="104" fillId="12" borderId="171" xfId="1" applyFont="1" applyFill="1" applyBorder="1" applyAlignment="1" applyProtection="1">
      <alignment horizontal="center" vertical="center" wrapText="1" readingOrder="1"/>
      <protection locked="0"/>
    </xf>
    <xf numFmtId="165" fontId="104" fillId="12" borderId="147" xfId="1" applyFont="1" applyFill="1" applyBorder="1" applyAlignment="1" applyProtection="1">
      <alignment horizontal="center" vertical="center" wrapText="1" readingOrder="1"/>
      <protection locked="0"/>
    </xf>
    <xf numFmtId="165" fontId="70" fillId="12" borderId="119" xfId="1" applyFont="1" applyFill="1" applyBorder="1" applyAlignment="1" applyProtection="1">
      <alignment horizontal="center" vertical="center" wrapText="1" readingOrder="1"/>
      <protection locked="0"/>
    </xf>
    <xf numFmtId="165" fontId="70" fillId="12" borderId="146" xfId="1" applyFont="1" applyFill="1" applyBorder="1" applyAlignment="1" applyProtection="1">
      <alignment horizontal="center" vertical="center" wrapText="1" readingOrder="1"/>
      <protection locked="0"/>
    </xf>
    <xf numFmtId="165" fontId="70" fillId="12" borderId="171" xfId="1" applyFont="1" applyFill="1" applyBorder="1" applyAlignment="1" applyProtection="1">
      <alignment horizontal="center" vertical="center" wrapText="1" readingOrder="1"/>
      <protection locked="0"/>
    </xf>
    <xf numFmtId="165" fontId="70" fillId="12" borderId="147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49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50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72" xfId="1" applyFont="1" applyFill="1" applyBorder="1" applyAlignment="1" applyProtection="1">
      <alignment horizontal="center" vertical="center" wrapText="1" readingOrder="1"/>
      <protection locked="0"/>
    </xf>
    <xf numFmtId="165" fontId="70" fillId="8" borderId="151" xfId="1" applyFont="1" applyFill="1" applyBorder="1" applyAlignment="1" applyProtection="1">
      <alignment horizontal="center" vertical="center" wrapText="1" readingOrder="1"/>
      <protection locked="0"/>
    </xf>
    <xf numFmtId="167" fontId="89" fillId="8" borderId="105" xfId="1" applyNumberFormat="1" applyFont="1" applyFill="1" applyBorder="1" applyAlignment="1" applyProtection="1">
      <alignment horizontal="center" vertical="center" wrapText="1" readingOrder="1"/>
      <protection locked="0"/>
    </xf>
    <xf numFmtId="0" fontId="81" fillId="23" borderId="25" xfId="0" applyFont="1" applyFill="1" applyBorder="1" applyAlignment="1" applyProtection="1">
      <alignment vertical="center" wrapText="1"/>
      <protection hidden="1"/>
    </xf>
    <xf numFmtId="0" fontId="69" fillId="0" borderId="1" xfId="0" applyFont="1" applyBorder="1" applyProtection="1">
      <protection hidden="1"/>
    </xf>
    <xf numFmtId="0" fontId="69" fillId="0" borderId="2" xfId="0" applyFont="1" applyBorder="1" applyProtection="1">
      <protection hidden="1"/>
    </xf>
    <xf numFmtId="0" fontId="69" fillId="23" borderId="2" xfId="0" applyFont="1" applyFill="1" applyBorder="1" applyProtection="1">
      <protection hidden="1"/>
    </xf>
    <xf numFmtId="43" fontId="69" fillId="0" borderId="2" xfId="0" applyNumberFormat="1" applyFont="1" applyBorder="1" applyProtection="1">
      <protection hidden="1"/>
    </xf>
    <xf numFmtId="0" fontId="69" fillId="0" borderId="3" xfId="0" applyFont="1" applyBorder="1" applyProtection="1">
      <protection hidden="1"/>
    </xf>
    <xf numFmtId="0" fontId="69" fillId="0" borderId="4" xfId="0" applyFont="1" applyBorder="1" applyProtection="1">
      <protection hidden="1"/>
    </xf>
    <xf numFmtId="0" fontId="69" fillId="0" borderId="5" xfId="0" applyFont="1" applyBorder="1" applyProtection="1">
      <protection hidden="1"/>
    </xf>
    <xf numFmtId="0" fontId="69" fillId="0" borderId="6" xfId="0" applyFont="1" applyBorder="1" applyProtection="1">
      <protection hidden="1"/>
    </xf>
    <xf numFmtId="0" fontId="69" fillId="0" borderId="7" xfId="0" applyFont="1" applyBorder="1" applyProtection="1">
      <protection hidden="1"/>
    </xf>
    <xf numFmtId="0" fontId="69" fillId="23" borderId="7" xfId="0" applyFont="1" applyFill="1" applyBorder="1" applyProtection="1">
      <protection hidden="1"/>
    </xf>
    <xf numFmtId="0" fontId="69" fillId="0" borderId="16" xfId="0" applyFont="1" applyBorder="1" applyProtection="1">
      <protection hidden="1"/>
    </xf>
    <xf numFmtId="0" fontId="69" fillId="0" borderId="31" xfId="0" applyFont="1" applyBorder="1" applyProtection="1">
      <protection hidden="1"/>
    </xf>
    <xf numFmtId="0" fontId="69" fillId="0" borderId="8" xfId="0" applyFont="1" applyBorder="1" applyProtection="1">
      <protection hidden="1"/>
    </xf>
    <xf numFmtId="0" fontId="67" fillId="0" borderId="9" xfId="0" applyFont="1" applyBorder="1" applyAlignment="1" applyProtection="1">
      <alignment horizontal="center"/>
      <protection hidden="1"/>
    </xf>
    <xf numFmtId="0" fontId="69" fillId="0" borderId="29" xfId="0" applyFont="1" applyBorder="1" applyProtection="1">
      <protection hidden="1"/>
    </xf>
    <xf numFmtId="0" fontId="69" fillId="0" borderId="17" xfId="0" applyFont="1" applyBorder="1" applyProtection="1">
      <protection hidden="1"/>
    </xf>
    <xf numFmtId="0" fontId="69" fillId="0" borderId="10" xfId="0" applyFont="1" applyBorder="1" applyProtection="1">
      <protection hidden="1"/>
    </xf>
    <xf numFmtId="0" fontId="69" fillId="0" borderId="24" xfId="0" applyFont="1" applyBorder="1" applyProtection="1">
      <protection hidden="1"/>
    </xf>
    <xf numFmtId="0" fontId="69" fillId="23" borderId="28" xfId="0" applyFont="1" applyFill="1" applyBorder="1" applyProtection="1">
      <protection hidden="1"/>
    </xf>
    <xf numFmtId="0" fontId="69" fillId="26" borderId="36" xfId="0" applyFont="1" applyFill="1" applyBorder="1" applyAlignment="1" applyProtection="1">
      <alignment horizontal="center" vertical="top"/>
      <protection hidden="1"/>
    </xf>
    <xf numFmtId="0" fontId="69" fillId="26" borderId="41" xfId="0" applyFont="1" applyFill="1" applyBorder="1" applyAlignment="1" applyProtection="1">
      <alignment horizontal="center" vertical="top"/>
      <protection hidden="1"/>
    </xf>
    <xf numFmtId="0" fontId="69" fillId="26" borderId="41" xfId="0" applyFont="1" applyFill="1" applyBorder="1" applyAlignment="1" applyProtection="1">
      <alignment horizontal="center" vertical="top" wrapText="1"/>
      <protection hidden="1"/>
    </xf>
    <xf numFmtId="0" fontId="69" fillId="26" borderId="37" xfId="0" applyFont="1" applyFill="1" applyBorder="1" applyAlignment="1" applyProtection="1">
      <alignment horizontal="center" vertical="top" wrapText="1"/>
      <protection hidden="1"/>
    </xf>
    <xf numFmtId="0" fontId="69" fillId="0" borderId="47" xfId="0" applyFont="1" applyBorder="1" applyProtection="1">
      <protection hidden="1"/>
    </xf>
    <xf numFmtId="0" fontId="75" fillId="0" borderId="35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textRotation="90" wrapText="1"/>
      <protection hidden="1"/>
    </xf>
    <xf numFmtId="0" fontId="69" fillId="0" borderId="29" xfId="0" applyFont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/>
      <protection hidden="1"/>
    </xf>
    <xf numFmtId="0" fontId="73" fillId="0" borderId="10" xfId="0" applyFont="1" applyBorder="1" applyAlignment="1" applyProtection="1">
      <alignment horizontal="center" vertical="center"/>
      <protection hidden="1"/>
    </xf>
    <xf numFmtId="0" fontId="69" fillId="23" borderId="10" xfId="0" applyFont="1" applyFill="1" applyBorder="1" applyAlignment="1" applyProtection="1">
      <alignment horizontal="center" vertical="center" wrapText="1"/>
      <protection hidden="1"/>
    </xf>
    <xf numFmtId="0" fontId="74" fillId="0" borderId="10" xfId="0" applyFont="1" applyBorder="1" applyAlignment="1" applyProtection="1">
      <alignment horizontal="center" vertical="center"/>
      <protection hidden="1"/>
    </xf>
    <xf numFmtId="0" fontId="74" fillId="0" borderId="27" xfId="0" applyFont="1" applyBorder="1" applyAlignment="1" applyProtection="1">
      <alignment horizontal="center" vertical="center" wrapText="1"/>
      <protection hidden="1"/>
    </xf>
    <xf numFmtId="0" fontId="74" fillId="0" borderId="13" xfId="0" applyFont="1" applyBorder="1" applyAlignment="1" applyProtection="1">
      <alignment horizontal="center" vertical="center" wrapText="1"/>
      <protection hidden="1"/>
    </xf>
    <xf numFmtId="0" fontId="74" fillId="23" borderId="13" xfId="0" applyFont="1" applyFill="1" applyBorder="1" applyAlignment="1" applyProtection="1">
      <alignment horizontal="center" vertical="center" wrapText="1"/>
      <protection hidden="1"/>
    </xf>
    <xf numFmtId="0" fontId="74" fillId="7" borderId="36" xfId="0" applyFont="1" applyFill="1" applyBorder="1" applyAlignment="1" applyProtection="1">
      <alignment horizontal="center" vertical="center" wrapText="1"/>
      <protection hidden="1"/>
    </xf>
    <xf numFmtId="0" fontId="73" fillId="7" borderId="41" xfId="0" applyFont="1" applyFill="1" applyBorder="1" applyAlignment="1" applyProtection="1">
      <alignment horizontal="center" vertical="center" wrapText="1"/>
      <protection hidden="1"/>
    </xf>
    <xf numFmtId="0" fontId="73" fillId="7" borderId="37" xfId="0" applyFont="1" applyFill="1" applyBorder="1" applyAlignment="1" applyProtection="1">
      <alignment horizontal="center" vertical="center" wrapText="1"/>
      <protection hidden="1"/>
    </xf>
    <xf numFmtId="0" fontId="73" fillId="7" borderId="42" xfId="0" applyFont="1" applyFill="1" applyBorder="1" applyAlignment="1" applyProtection="1">
      <alignment horizontal="center" vertical="center" wrapText="1"/>
      <protection hidden="1"/>
    </xf>
    <xf numFmtId="0" fontId="73" fillId="7" borderId="43" xfId="0" applyFont="1" applyFill="1" applyBorder="1" applyAlignment="1" applyProtection="1">
      <alignment horizontal="center" vertical="center" wrapText="1"/>
      <protection hidden="1"/>
    </xf>
    <xf numFmtId="0" fontId="74" fillId="7" borderId="44" xfId="0" applyFont="1" applyFill="1" applyBorder="1" applyAlignment="1" applyProtection="1">
      <alignment horizontal="center" vertical="center" wrapText="1"/>
      <protection hidden="1"/>
    </xf>
    <xf numFmtId="0" fontId="73" fillId="7" borderId="45" xfId="0" applyFont="1" applyFill="1" applyBorder="1" applyAlignment="1" applyProtection="1">
      <alignment horizontal="center" vertical="center" wrapText="1"/>
      <protection hidden="1"/>
    </xf>
    <xf numFmtId="0" fontId="73" fillId="7" borderId="46" xfId="0" applyFont="1" applyFill="1" applyBorder="1" applyAlignment="1" applyProtection="1">
      <alignment horizontal="center" vertical="center" wrapText="1"/>
      <protection hidden="1"/>
    </xf>
    <xf numFmtId="0" fontId="73" fillId="4" borderId="36" xfId="0" applyFont="1" applyFill="1" applyBorder="1" applyAlignment="1" applyProtection="1">
      <alignment horizontal="center" vertical="center" wrapText="1"/>
      <protection hidden="1"/>
    </xf>
    <xf numFmtId="0" fontId="73" fillId="4" borderId="37" xfId="0" applyFont="1" applyFill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 wrapText="1"/>
      <protection hidden="1"/>
    </xf>
    <xf numFmtId="0" fontId="69" fillId="7" borderId="17" xfId="0" applyFont="1" applyFill="1" applyBorder="1" applyAlignment="1" applyProtection="1">
      <alignment horizontal="center" vertical="center" wrapText="1"/>
      <protection hidden="1"/>
    </xf>
    <xf numFmtId="3" fontId="69" fillId="0" borderId="10" xfId="0" applyNumberFormat="1" applyFont="1" applyBorder="1" applyAlignment="1" applyProtection="1">
      <alignment horizontal="center" vertical="center"/>
      <protection hidden="1"/>
    </xf>
    <xf numFmtId="3" fontId="69" fillId="23" borderId="10" xfId="0" applyNumberFormat="1" applyFont="1" applyFill="1" applyBorder="1" applyAlignment="1" applyProtection="1">
      <alignment horizontal="center" vertical="center"/>
      <protection hidden="1"/>
    </xf>
    <xf numFmtId="10" fontId="69" fillId="0" borderId="10" xfId="0" applyNumberFormat="1" applyFont="1" applyBorder="1" applyAlignment="1" applyProtection="1">
      <alignment horizontal="center" vertical="center"/>
      <protection hidden="1"/>
    </xf>
    <xf numFmtId="10" fontId="69" fillId="0" borderId="27" xfId="0" applyNumberFormat="1" applyFont="1" applyBorder="1" applyAlignment="1" applyProtection="1">
      <alignment horizontal="center" vertical="center"/>
      <protection hidden="1"/>
    </xf>
    <xf numFmtId="10" fontId="69" fillId="0" borderId="13" xfId="0" applyNumberFormat="1" applyFont="1" applyBorder="1" applyAlignment="1" applyProtection="1">
      <alignment horizontal="center" vertical="center"/>
      <protection hidden="1"/>
    </xf>
    <xf numFmtId="10" fontId="69" fillId="23" borderId="19" xfId="0" applyNumberFormat="1" applyFont="1" applyFill="1" applyBorder="1" applyAlignment="1" applyProtection="1">
      <alignment horizontal="center" vertical="center"/>
      <protection hidden="1"/>
    </xf>
    <xf numFmtId="167" fontId="87" fillId="4" borderId="25" xfId="22" applyNumberFormat="1" applyFont="1" applyFill="1" applyBorder="1" applyAlignment="1" applyProtection="1">
      <alignment horizontal="center" vertical="center"/>
      <protection hidden="1"/>
    </xf>
    <xf numFmtId="0" fontId="87" fillId="4" borderId="37" xfId="0" applyFont="1" applyFill="1" applyBorder="1" applyAlignment="1" applyProtection="1">
      <alignment horizontal="center" vertical="center"/>
      <protection hidden="1"/>
    </xf>
    <xf numFmtId="0" fontId="68" fillId="7" borderId="29" xfId="0" applyFont="1" applyFill="1" applyBorder="1" applyAlignment="1" applyProtection="1">
      <alignment vertical="center" wrapText="1"/>
      <protection hidden="1"/>
    </xf>
    <xf numFmtId="0" fontId="68" fillId="7" borderId="17" xfId="0" applyFont="1" applyFill="1" applyBorder="1" applyAlignment="1" applyProtection="1">
      <alignment vertical="center"/>
      <protection hidden="1"/>
    </xf>
    <xf numFmtId="167" fontId="25" fillId="23" borderId="10" xfId="28" applyNumberFormat="1" applyFont="1" applyFill="1" applyBorder="1" applyAlignment="1" applyProtection="1">
      <alignment vertical="center"/>
      <protection hidden="1"/>
    </xf>
    <xf numFmtId="167" fontId="68" fillId="4" borderId="10" xfId="22" applyNumberFormat="1" applyFont="1" applyFill="1" applyBorder="1" applyAlignment="1" applyProtection="1">
      <alignment vertical="center"/>
      <protection hidden="1"/>
    </xf>
    <xf numFmtId="170" fontId="68" fillId="4" borderId="27" xfId="22" applyNumberFormat="1" applyFont="1" applyFill="1" applyBorder="1" applyAlignment="1" applyProtection="1">
      <alignment vertical="center"/>
      <protection hidden="1"/>
    </xf>
    <xf numFmtId="170" fontId="68" fillId="4" borderId="38" xfId="22" applyNumberFormat="1" applyFont="1" applyFill="1" applyBorder="1" applyAlignment="1" applyProtection="1">
      <alignment vertical="center" wrapText="1"/>
      <protection hidden="1"/>
    </xf>
    <xf numFmtId="170" fontId="68" fillId="23" borderId="38" xfId="22" applyNumberFormat="1" applyFont="1" applyFill="1" applyBorder="1" applyAlignment="1" applyProtection="1">
      <alignment vertical="center"/>
      <protection hidden="1"/>
    </xf>
    <xf numFmtId="165" fontId="68" fillId="7" borderId="5" xfId="22" applyFont="1" applyFill="1" applyBorder="1" applyAlignment="1" applyProtection="1">
      <alignment vertical="center" wrapText="1"/>
      <protection hidden="1"/>
    </xf>
    <xf numFmtId="165" fontId="68" fillId="7" borderId="9" xfId="0" applyNumberFormat="1" applyFont="1" applyFill="1" applyBorder="1" applyAlignment="1" applyProtection="1">
      <alignment vertical="center"/>
      <protection hidden="1"/>
    </xf>
    <xf numFmtId="165" fontId="68" fillId="7" borderId="5" xfId="0" applyNumberFormat="1" applyFont="1" applyFill="1" applyBorder="1" applyAlignment="1" applyProtection="1">
      <alignment vertical="center"/>
      <protection hidden="1"/>
    </xf>
    <xf numFmtId="165" fontId="68" fillId="7" borderId="8" xfId="0" applyNumberFormat="1" applyFont="1" applyFill="1" applyBorder="1" applyAlignment="1" applyProtection="1">
      <alignment vertical="center" wrapText="1"/>
      <protection hidden="1"/>
    </xf>
    <xf numFmtId="165" fontId="68" fillId="7" borderId="9" xfId="0" applyNumberFormat="1" applyFont="1" applyFill="1" applyBorder="1" applyAlignment="1" applyProtection="1">
      <alignment vertical="center" wrapText="1"/>
      <protection hidden="1"/>
    </xf>
    <xf numFmtId="165" fontId="68" fillId="4" borderId="48" xfId="0" applyNumberFormat="1" applyFont="1" applyFill="1" applyBorder="1" applyAlignment="1" applyProtection="1">
      <alignment vertical="center" wrapText="1"/>
      <protection hidden="1"/>
    </xf>
    <xf numFmtId="174" fontId="0" fillId="0" borderId="0" xfId="0" applyNumberFormat="1" applyProtection="1">
      <protection hidden="1"/>
    </xf>
    <xf numFmtId="0" fontId="68" fillId="7" borderId="29" xfId="0" applyFont="1" applyFill="1" applyBorder="1" applyAlignment="1" applyProtection="1">
      <alignment vertical="center"/>
      <protection hidden="1"/>
    </xf>
    <xf numFmtId="167" fontId="68" fillId="23" borderId="10" xfId="22" applyNumberFormat="1" applyFont="1" applyFill="1" applyBorder="1" applyAlignment="1" applyProtection="1">
      <alignment vertical="center"/>
      <protection hidden="1"/>
    </xf>
    <xf numFmtId="170" fontId="68" fillId="4" borderId="38" xfId="22" applyNumberFormat="1" applyFont="1" applyFill="1" applyBorder="1" applyAlignment="1" applyProtection="1">
      <alignment vertical="center"/>
      <protection hidden="1"/>
    </xf>
    <xf numFmtId="165" fontId="68" fillId="7" borderId="32" xfId="0" applyNumberFormat="1" applyFont="1" applyFill="1" applyBorder="1" applyAlignment="1" applyProtection="1">
      <alignment vertical="center"/>
      <protection hidden="1"/>
    </xf>
    <xf numFmtId="165" fontId="68" fillId="7" borderId="5" xfId="0" applyNumberFormat="1" applyFont="1" applyFill="1" applyBorder="1" applyAlignment="1" applyProtection="1">
      <alignment vertical="center" wrapText="1"/>
      <protection hidden="1"/>
    </xf>
    <xf numFmtId="165" fontId="68" fillId="7" borderId="32" xfId="0" applyNumberFormat="1" applyFont="1" applyFill="1" applyBorder="1" applyAlignment="1" applyProtection="1">
      <alignment vertical="center" wrapText="1"/>
      <protection hidden="1"/>
    </xf>
    <xf numFmtId="165" fontId="68" fillId="7" borderId="35" xfId="0" applyNumberFormat="1" applyFont="1" applyFill="1" applyBorder="1" applyAlignment="1" applyProtection="1">
      <alignment vertical="center"/>
      <protection hidden="1"/>
    </xf>
    <xf numFmtId="165" fontId="73" fillId="4" borderId="48" xfId="0" applyNumberFormat="1" applyFont="1" applyFill="1" applyBorder="1" applyAlignment="1" applyProtection="1">
      <alignment vertical="center" wrapText="1"/>
      <protection hidden="1"/>
    </xf>
    <xf numFmtId="165" fontId="68" fillId="7" borderId="17" xfId="0" applyNumberFormat="1" applyFont="1" applyFill="1" applyBorder="1" applyAlignment="1" applyProtection="1">
      <alignment vertical="center"/>
      <protection hidden="1"/>
    </xf>
    <xf numFmtId="0" fontId="68" fillId="7" borderId="39" xfId="0" applyFont="1" applyFill="1" applyBorder="1" applyAlignment="1" applyProtection="1">
      <alignment vertical="center"/>
      <protection hidden="1"/>
    </xf>
    <xf numFmtId="167" fontId="68" fillId="23" borderId="24" xfId="22" applyNumberFormat="1" applyFont="1" applyFill="1" applyBorder="1" applyAlignment="1" applyProtection="1">
      <alignment vertical="center"/>
      <protection hidden="1"/>
    </xf>
    <xf numFmtId="167" fontId="68" fillId="4" borderId="24" xfId="22" applyNumberFormat="1" applyFont="1" applyFill="1" applyBorder="1" applyAlignment="1" applyProtection="1">
      <alignment vertical="center"/>
      <protection hidden="1"/>
    </xf>
    <xf numFmtId="170" fontId="68" fillId="4" borderId="28" xfId="22" applyNumberFormat="1" applyFont="1" applyFill="1" applyBorder="1" applyAlignment="1" applyProtection="1">
      <alignment vertical="center"/>
      <protection hidden="1"/>
    </xf>
    <xf numFmtId="165" fontId="68" fillId="7" borderId="6" xfId="0" applyNumberFormat="1" applyFont="1" applyFill="1" applyBorder="1" applyAlignment="1" applyProtection="1">
      <alignment vertical="center"/>
      <protection hidden="1"/>
    </xf>
    <xf numFmtId="165" fontId="68" fillId="7" borderId="31" xfId="0" applyNumberFormat="1" applyFont="1" applyFill="1" applyBorder="1" applyAlignment="1" applyProtection="1">
      <alignment vertical="center" wrapText="1"/>
      <protection hidden="1"/>
    </xf>
    <xf numFmtId="170" fontId="68" fillId="4" borderId="22" xfId="22" applyNumberFormat="1" applyFont="1" applyFill="1" applyBorder="1" applyAlignment="1" applyProtection="1">
      <alignment vertical="center"/>
      <protection hidden="1"/>
    </xf>
    <xf numFmtId="165" fontId="68" fillId="7" borderId="58" xfId="0" applyNumberFormat="1" applyFont="1" applyFill="1" applyBorder="1" applyAlignment="1" applyProtection="1">
      <alignment vertical="center"/>
      <protection hidden="1"/>
    </xf>
    <xf numFmtId="170" fontId="73" fillId="23" borderId="38" xfId="22" applyNumberFormat="1" applyFont="1" applyFill="1" applyBorder="1" applyAlignment="1" applyProtection="1">
      <alignment vertical="center"/>
      <protection hidden="1"/>
    </xf>
    <xf numFmtId="176" fontId="101" fillId="26" borderId="36" xfId="102" applyNumberFormat="1" applyFont="1" applyFill="1" applyBorder="1" applyAlignment="1" applyProtection="1">
      <alignment vertical="center"/>
      <protection hidden="1"/>
    </xf>
    <xf numFmtId="165" fontId="73" fillId="26" borderId="41" xfId="22" applyFont="1" applyFill="1" applyBorder="1" applyAlignment="1" applyProtection="1">
      <alignment vertical="center" wrapText="1"/>
      <protection hidden="1"/>
    </xf>
    <xf numFmtId="165" fontId="73" fillId="24" borderId="41" xfId="1" applyFont="1" applyFill="1" applyBorder="1" applyAlignment="1" applyProtection="1">
      <alignment vertical="center" wrapText="1"/>
      <protection hidden="1"/>
    </xf>
    <xf numFmtId="165" fontId="73" fillId="26" borderId="41" xfId="22" applyFont="1" applyFill="1" applyBorder="1" applyAlignment="1" applyProtection="1">
      <alignment vertical="center"/>
      <protection hidden="1"/>
    </xf>
    <xf numFmtId="165" fontId="73" fillId="24" borderId="37" xfId="0" applyNumberFormat="1" applyFont="1" applyFill="1" applyBorder="1" applyAlignment="1" applyProtection="1">
      <alignment vertical="center"/>
      <protection hidden="1"/>
    </xf>
    <xf numFmtId="165" fontId="73" fillId="26" borderId="63" xfId="22" applyFont="1" applyFill="1" applyBorder="1" applyAlignment="1" applyProtection="1">
      <alignment vertical="center"/>
      <protection hidden="1"/>
    </xf>
    <xf numFmtId="165" fontId="73" fillId="24" borderId="46" xfId="0" applyNumberFormat="1" applyFont="1" applyFill="1" applyBorder="1" applyAlignment="1" applyProtection="1">
      <alignment vertical="center"/>
      <protection hidden="1"/>
    </xf>
    <xf numFmtId="165" fontId="73" fillId="26" borderId="68" xfId="22" applyFont="1" applyFill="1" applyBorder="1" applyAlignment="1" applyProtection="1">
      <alignment vertical="center"/>
      <protection hidden="1"/>
    </xf>
    <xf numFmtId="165" fontId="73" fillId="24" borderId="46" xfId="0" applyNumberFormat="1" applyFont="1" applyFill="1" applyBorder="1" applyAlignment="1" applyProtection="1">
      <alignment vertical="center" wrapText="1"/>
      <protection hidden="1"/>
    </xf>
    <xf numFmtId="165" fontId="73" fillId="26" borderId="11" xfId="0" applyNumberFormat="1" applyFont="1" applyFill="1" applyBorder="1" applyAlignment="1" applyProtection="1">
      <alignment vertical="center" wrapText="1"/>
      <protection hidden="1"/>
    </xf>
    <xf numFmtId="165" fontId="73" fillId="24" borderId="55" xfId="0" applyNumberFormat="1" applyFont="1" applyFill="1" applyBorder="1" applyAlignment="1" applyProtection="1">
      <alignment vertical="center" wrapText="1"/>
      <protection hidden="1"/>
    </xf>
    <xf numFmtId="165" fontId="73" fillId="0" borderId="25" xfId="0" applyNumberFormat="1" applyFont="1" applyBorder="1" applyAlignment="1" applyProtection="1">
      <alignment vertical="center" wrapText="1"/>
      <protection hidden="1"/>
    </xf>
    <xf numFmtId="0" fontId="4" fillId="0" borderId="0" xfId="0" applyFont="1" applyProtection="1">
      <protection hidden="1"/>
    </xf>
    <xf numFmtId="174" fontId="4" fillId="0" borderId="0" xfId="0" applyNumberFormat="1" applyFont="1" applyProtection="1">
      <protection hidden="1"/>
    </xf>
    <xf numFmtId="0" fontId="68" fillId="7" borderId="6" xfId="0" applyFont="1" applyFill="1" applyBorder="1" applyAlignment="1" applyProtection="1">
      <alignment vertical="center"/>
      <protection hidden="1"/>
    </xf>
    <xf numFmtId="167" fontId="68" fillId="23" borderId="7" xfId="22" applyNumberFormat="1" applyFont="1" applyFill="1" applyBorder="1" applyAlignment="1" applyProtection="1">
      <alignment vertical="center"/>
      <protection hidden="1"/>
    </xf>
    <xf numFmtId="167" fontId="68" fillId="4" borderId="7" xfId="22" applyNumberFormat="1" applyFont="1" applyFill="1" applyBorder="1" applyAlignment="1" applyProtection="1">
      <alignment vertical="center"/>
      <protection hidden="1"/>
    </xf>
    <xf numFmtId="170" fontId="69" fillId="4" borderId="8" xfId="22" applyNumberFormat="1" applyFont="1" applyFill="1" applyBorder="1" applyAlignment="1" applyProtection="1">
      <alignment vertical="center"/>
      <protection hidden="1"/>
    </xf>
    <xf numFmtId="165" fontId="68" fillId="7" borderId="6" xfId="22" applyFont="1" applyFill="1" applyBorder="1" applyAlignment="1" applyProtection="1">
      <alignment vertical="center"/>
      <protection hidden="1"/>
    </xf>
    <xf numFmtId="165" fontId="68" fillId="7" borderId="7" xfId="0" applyNumberFormat="1" applyFont="1" applyFill="1" applyBorder="1" applyAlignment="1" applyProtection="1">
      <alignment vertical="center"/>
      <protection hidden="1"/>
    </xf>
    <xf numFmtId="165" fontId="68" fillId="7" borderId="10" xfId="0" applyNumberFormat="1" applyFont="1" applyFill="1" applyBorder="1" applyAlignment="1" applyProtection="1">
      <alignment vertical="center"/>
      <protection hidden="1"/>
    </xf>
    <xf numFmtId="165" fontId="68" fillId="7" borderId="8" xfId="0" applyNumberFormat="1" applyFont="1" applyFill="1" applyBorder="1" applyAlignment="1" applyProtection="1">
      <alignment vertical="center"/>
      <protection hidden="1"/>
    </xf>
    <xf numFmtId="165" fontId="68" fillId="7" borderId="10" xfId="0" applyNumberFormat="1" applyFont="1" applyFill="1" applyBorder="1" applyAlignment="1" applyProtection="1">
      <alignment vertical="center" wrapText="1"/>
      <protection hidden="1"/>
    </xf>
    <xf numFmtId="165" fontId="68" fillId="4" borderId="7" xfId="0" applyNumberFormat="1" applyFont="1" applyFill="1" applyBorder="1" applyAlignment="1" applyProtection="1">
      <alignment vertical="center" wrapText="1"/>
      <protection hidden="1"/>
    </xf>
    <xf numFmtId="165" fontId="73" fillId="4" borderId="7" xfId="0" applyNumberFormat="1" applyFont="1" applyFill="1" applyBorder="1" applyAlignment="1" applyProtection="1">
      <alignment vertical="center" wrapText="1"/>
      <protection hidden="1"/>
    </xf>
    <xf numFmtId="170" fontId="73" fillId="25" borderId="38" xfId="22" applyNumberFormat="1" applyFont="1" applyFill="1" applyBorder="1" applyAlignment="1" applyProtection="1">
      <alignment vertical="center"/>
      <protection hidden="1"/>
    </xf>
    <xf numFmtId="165" fontId="73" fillId="24" borderId="63" xfId="0" applyNumberFormat="1" applyFont="1" applyFill="1" applyBorder="1" applyAlignment="1" applyProtection="1">
      <alignment vertical="center"/>
      <protection hidden="1"/>
    </xf>
    <xf numFmtId="165" fontId="73" fillId="24" borderId="41" xfId="0" applyNumberFormat="1" applyFont="1" applyFill="1" applyBorder="1" applyAlignment="1" applyProtection="1">
      <alignment vertical="center"/>
      <protection hidden="1"/>
    </xf>
    <xf numFmtId="165" fontId="73" fillId="26" borderId="16" xfId="22" applyFont="1" applyFill="1" applyBorder="1" applyAlignment="1" applyProtection="1">
      <alignment vertical="center"/>
      <protection hidden="1"/>
    </xf>
    <xf numFmtId="165" fontId="73" fillId="24" borderId="53" xfId="0" applyNumberFormat="1" applyFont="1" applyFill="1" applyBorder="1" applyAlignment="1" applyProtection="1">
      <alignment vertical="center"/>
      <protection hidden="1"/>
    </xf>
    <xf numFmtId="165" fontId="73" fillId="26" borderId="31" xfId="22" applyFont="1" applyFill="1" applyBorder="1" applyAlignment="1" applyProtection="1">
      <alignment vertical="center"/>
      <protection hidden="1"/>
    </xf>
    <xf numFmtId="165" fontId="73" fillId="26" borderId="31" xfId="0" applyNumberFormat="1" applyFont="1" applyFill="1" applyBorder="1" applyAlignment="1" applyProtection="1">
      <alignment vertical="center" wrapText="1"/>
      <protection hidden="1"/>
    </xf>
    <xf numFmtId="165" fontId="73" fillId="24" borderId="42" xfId="0" applyNumberFormat="1" applyFont="1" applyFill="1" applyBorder="1" applyAlignment="1" applyProtection="1">
      <alignment vertical="center" wrapText="1"/>
      <protection hidden="1"/>
    </xf>
    <xf numFmtId="167" fontId="4" fillId="23" borderId="40" xfId="22" applyNumberFormat="1" applyFont="1" applyFill="1" applyBorder="1" applyAlignment="1" applyProtection="1">
      <alignment vertical="center"/>
      <protection hidden="1"/>
    </xf>
    <xf numFmtId="165" fontId="4" fillId="26" borderId="25" xfId="22" applyFont="1" applyFill="1" applyBorder="1" applyAlignment="1" applyProtection="1">
      <alignment vertical="center"/>
      <protection hidden="1"/>
    </xf>
    <xf numFmtId="165" fontId="4" fillId="26" borderId="55" xfId="22" applyFont="1" applyFill="1" applyBorder="1" applyAlignment="1" applyProtection="1">
      <alignment vertical="center"/>
      <protection hidden="1"/>
    </xf>
    <xf numFmtId="165" fontId="4" fillId="24" borderId="55" xfId="22" applyFont="1" applyFill="1" applyBorder="1" applyAlignment="1" applyProtection="1">
      <alignment vertical="center"/>
      <protection hidden="1"/>
    </xf>
    <xf numFmtId="165" fontId="4" fillId="26" borderId="42" xfId="22" applyFont="1" applyFill="1" applyBorder="1" applyAlignment="1" applyProtection="1">
      <alignment vertical="center"/>
      <protection hidden="1"/>
    </xf>
    <xf numFmtId="165" fontId="4" fillId="24" borderId="42" xfId="22" applyFont="1" applyFill="1" applyBorder="1" applyAlignment="1" applyProtection="1">
      <alignment vertical="center"/>
      <protection hidden="1"/>
    </xf>
    <xf numFmtId="0" fontId="2" fillId="25" borderId="30" xfId="0" applyFont="1" applyFill="1" applyBorder="1" applyAlignment="1" applyProtection="1">
      <alignment vertical="center"/>
      <protection hidden="1"/>
    </xf>
    <xf numFmtId="0" fontId="0" fillId="25" borderId="39" xfId="0" applyFill="1" applyBorder="1" applyAlignment="1" applyProtection="1">
      <alignment vertical="center"/>
      <protection hidden="1"/>
    </xf>
    <xf numFmtId="167" fontId="2" fillId="25" borderId="24" xfId="22" applyNumberFormat="1" applyFont="1" applyFill="1" applyBorder="1" applyAlignment="1" applyProtection="1">
      <alignment vertical="center"/>
      <protection hidden="1"/>
    </xf>
    <xf numFmtId="167" fontId="2" fillId="25" borderId="28" xfId="22" applyNumberFormat="1" applyFont="1" applyFill="1" applyBorder="1" applyAlignment="1" applyProtection="1">
      <alignment vertical="center"/>
      <protection hidden="1"/>
    </xf>
    <xf numFmtId="167" fontId="2" fillId="25" borderId="31" xfId="22" applyNumberFormat="1" applyFont="1" applyFill="1" applyBorder="1" applyAlignment="1" applyProtection="1">
      <alignment vertical="center"/>
      <protection hidden="1"/>
    </xf>
    <xf numFmtId="171" fontId="2" fillId="25" borderId="31" xfId="22" applyNumberFormat="1" applyFont="1" applyFill="1" applyBorder="1" applyAlignment="1" applyProtection="1">
      <alignment vertical="center"/>
      <protection hidden="1"/>
    </xf>
    <xf numFmtId="167" fontId="2" fillId="25" borderId="0" xfId="22" applyNumberFormat="1" applyFont="1" applyFill="1" applyBorder="1" applyAlignment="1" applyProtection="1">
      <alignment vertical="center"/>
      <protection hidden="1"/>
    </xf>
    <xf numFmtId="167" fontId="0" fillId="0" borderId="14" xfId="22" applyNumberFormat="1" applyFont="1" applyBorder="1" applyAlignment="1" applyProtection="1">
      <alignment vertical="center"/>
      <protection hidden="1"/>
    </xf>
    <xf numFmtId="167" fontId="31" fillId="0" borderId="14" xfId="22" applyNumberFormat="1" applyFont="1" applyFill="1" applyBorder="1" applyAlignment="1" applyProtection="1">
      <alignment vertical="center"/>
      <protection hidden="1"/>
    </xf>
    <xf numFmtId="170" fontId="4" fillId="0" borderId="14" xfId="22" applyNumberFormat="1" applyFont="1" applyFill="1" applyBorder="1" applyAlignment="1" applyProtection="1">
      <alignment vertical="center"/>
      <protection hidden="1"/>
    </xf>
    <xf numFmtId="167" fontId="4" fillId="0" borderId="14" xfId="22" applyNumberFormat="1" applyFont="1" applyFill="1" applyBorder="1" applyAlignment="1" applyProtection="1">
      <alignment vertical="center"/>
      <protection hidden="1"/>
    </xf>
    <xf numFmtId="0" fontId="0" fillId="24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23" borderId="2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23" borderId="7" xfId="0" applyFill="1" applyBorder="1" applyProtection="1">
      <protection hidden="1"/>
    </xf>
    <xf numFmtId="173" fontId="0" fillId="0" borderId="7" xfId="0" applyNumberFormat="1" applyBorder="1" applyProtection="1">
      <protection hidden="1"/>
    </xf>
    <xf numFmtId="0" fontId="0" fillId="0" borderId="8" xfId="0" applyBorder="1" applyProtection="1">
      <protection hidden="1"/>
    </xf>
    <xf numFmtId="173" fontId="0" fillId="0" borderId="8" xfId="0" applyNumberFormat="1" applyBorder="1" applyProtection="1">
      <protection hidden="1"/>
    </xf>
    <xf numFmtId="167" fontId="87" fillId="20" borderId="10" xfId="22" applyNumberFormat="1" applyFont="1" applyFill="1" applyBorder="1" applyAlignment="1" applyProtection="1">
      <alignment vertical="top" wrapText="1"/>
      <protection hidden="1"/>
    </xf>
    <xf numFmtId="0" fontId="69" fillId="23" borderId="10" xfId="0" applyFont="1" applyFill="1" applyBorder="1" applyProtection="1">
      <protection hidden="1"/>
    </xf>
    <xf numFmtId="0" fontId="69" fillId="0" borderId="27" xfId="0" applyFont="1" applyBorder="1" applyProtection="1">
      <protection hidden="1"/>
    </xf>
    <xf numFmtId="0" fontId="75" fillId="0" borderId="32" xfId="0" applyFont="1" applyBorder="1" applyAlignment="1" applyProtection="1">
      <alignment horizontal="center"/>
      <protection hidden="1"/>
    </xf>
    <xf numFmtId="0" fontId="69" fillId="0" borderId="10" xfId="0" applyFont="1" applyBorder="1" applyAlignment="1" applyProtection="1">
      <alignment horizontal="center" vertical="center" wrapText="1"/>
      <protection hidden="1"/>
    </xf>
    <xf numFmtId="0" fontId="88" fillId="0" borderId="10" xfId="0" applyFont="1" applyBorder="1" applyAlignment="1" applyProtection="1">
      <alignment horizontal="center" vertical="center" wrapText="1"/>
      <protection hidden="1"/>
    </xf>
    <xf numFmtId="0" fontId="88" fillId="23" borderId="10" xfId="0" applyFont="1" applyFill="1" applyBorder="1" applyAlignment="1" applyProtection="1">
      <alignment horizontal="center" vertical="center" wrapText="1"/>
      <protection hidden="1"/>
    </xf>
    <xf numFmtId="0" fontId="74" fillId="7" borderId="43" xfId="0" applyFont="1" applyFill="1" applyBorder="1" applyAlignment="1" applyProtection="1">
      <alignment horizontal="center" vertical="center" wrapText="1"/>
      <protection hidden="1"/>
    </xf>
    <xf numFmtId="0" fontId="73" fillId="4" borderId="43" xfId="0" applyFont="1" applyFill="1" applyBorder="1" applyAlignment="1" applyProtection="1">
      <alignment horizontal="center" vertical="center" wrapText="1"/>
      <protection hidden="1"/>
    </xf>
    <xf numFmtId="0" fontId="87" fillId="0" borderId="29" xfId="0" applyFont="1" applyBorder="1" applyProtection="1">
      <protection hidden="1"/>
    </xf>
    <xf numFmtId="0" fontId="69" fillId="0" borderId="17" xfId="0" applyFont="1" applyBorder="1" applyAlignment="1" applyProtection="1">
      <alignment wrapText="1"/>
      <protection hidden="1"/>
    </xf>
    <xf numFmtId="3" fontId="69" fillId="0" borderId="10" xfId="0" applyNumberFormat="1" applyFont="1" applyBorder="1" applyAlignment="1" applyProtection="1">
      <alignment horizontal="center"/>
      <protection hidden="1"/>
    </xf>
    <xf numFmtId="10" fontId="69" fillId="0" borderId="10" xfId="0" applyNumberFormat="1" applyFont="1" applyBorder="1" applyAlignment="1" applyProtection="1">
      <alignment horizontal="center"/>
      <protection hidden="1"/>
    </xf>
    <xf numFmtId="10" fontId="69" fillId="4" borderId="10" xfId="0" applyNumberFormat="1" applyFont="1" applyFill="1" applyBorder="1" applyAlignment="1" applyProtection="1">
      <alignment horizontal="center"/>
      <protection hidden="1"/>
    </xf>
    <xf numFmtId="10" fontId="69" fillId="23" borderId="10" xfId="0" applyNumberFormat="1" applyFont="1" applyFill="1" applyBorder="1" applyAlignment="1" applyProtection="1">
      <alignment horizontal="center"/>
      <protection hidden="1"/>
    </xf>
    <xf numFmtId="167" fontId="69" fillId="0" borderId="47" xfId="22" applyNumberFormat="1" applyFont="1" applyFill="1" applyBorder="1" applyAlignment="1" applyProtection="1">
      <alignment horizontal="center"/>
      <protection hidden="1"/>
    </xf>
    <xf numFmtId="0" fontId="69" fillId="0" borderId="35" xfId="0" applyFont="1" applyBorder="1" applyAlignment="1" applyProtection="1">
      <alignment horizontal="center"/>
      <protection hidden="1"/>
    </xf>
    <xf numFmtId="0" fontId="68" fillId="7" borderId="29" xfId="0" applyFont="1" applyFill="1" applyBorder="1" applyProtection="1">
      <protection hidden="1"/>
    </xf>
    <xf numFmtId="0" fontId="68" fillId="7" borderId="17" xfId="0" applyFont="1" applyFill="1" applyBorder="1" applyProtection="1">
      <protection hidden="1"/>
    </xf>
    <xf numFmtId="164" fontId="69" fillId="9" borderId="10" xfId="0" applyNumberFormat="1" applyFont="1" applyFill="1" applyBorder="1" applyAlignment="1" applyProtection="1">
      <alignment horizontal="center"/>
      <protection hidden="1"/>
    </xf>
    <xf numFmtId="167" fontId="68" fillId="7" borderId="10" xfId="22" applyNumberFormat="1" applyFont="1" applyFill="1" applyBorder="1" applyAlignment="1" applyProtection="1">
      <protection hidden="1"/>
    </xf>
    <xf numFmtId="170" fontId="68" fillId="7" borderId="10" xfId="22" applyNumberFormat="1" applyFont="1" applyFill="1" applyBorder="1" applyAlignment="1" applyProtection="1">
      <protection hidden="1"/>
    </xf>
    <xf numFmtId="165" fontId="68" fillId="7" borderId="10" xfId="22" applyFont="1" applyFill="1" applyBorder="1" applyAlignment="1" applyProtection="1">
      <protection hidden="1"/>
    </xf>
    <xf numFmtId="170" fontId="68" fillId="23" borderId="27" xfId="22" applyNumberFormat="1" applyFont="1" applyFill="1" applyBorder="1" applyAlignment="1" applyProtection="1">
      <protection hidden="1"/>
    </xf>
    <xf numFmtId="165" fontId="68" fillId="7" borderId="10" xfId="0" applyNumberFormat="1" applyFont="1" applyFill="1" applyBorder="1" applyProtection="1">
      <protection hidden="1"/>
    </xf>
    <xf numFmtId="165" fontId="69" fillId="7" borderId="17" xfId="22" applyFont="1" applyFill="1" applyBorder="1" applyAlignment="1" applyProtection="1">
      <alignment horizontal="left"/>
      <protection hidden="1"/>
    </xf>
    <xf numFmtId="165" fontId="68" fillId="7" borderId="27" xfId="0" applyNumberFormat="1" applyFont="1" applyFill="1" applyBorder="1" applyProtection="1">
      <protection hidden="1"/>
    </xf>
    <xf numFmtId="165" fontId="69" fillId="7" borderId="10" xfId="22" applyFont="1" applyFill="1" applyBorder="1" applyAlignment="1" applyProtection="1">
      <alignment horizontal="left"/>
      <protection hidden="1"/>
    </xf>
    <xf numFmtId="165" fontId="68" fillId="7" borderId="32" xfId="0" applyNumberFormat="1" applyFont="1" applyFill="1" applyBorder="1" applyProtection="1">
      <protection hidden="1"/>
    </xf>
    <xf numFmtId="165" fontId="69" fillId="7" borderId="29" xfId="22" applyFont="1" applyFill="1" applyBorder="1" applyAlignment="1" applyProtection="1">
      <alignment horizontal="left"/>
      <protection hidden="1"/>
    </xf>
    <xf numFmtId="165" fontId="68" fillId="7" borderId="32" xfId="0" applyNumberFormat="1" applyFont="1" applyFill="1" applyBorder="1" applyAlignment="1" applyProtection="1">
      <alignment wrapText="1"/>
      <protection hidden="1"/>
    </xf>
    <xf numFmtId="165" fontId="69" fillId="7" borderId="59" xfId="22" applyFont="1" applyFill="1" applyBorder="1" applyAlignment="1" applyProtection="1">
      <alignment horizontal="left"/>
      <protection hidden="1"/>
    </xf>
    <xf numFmtId="165" fontId="69" fillId="7" borderId="32" xfId="22" applyFont="1" applyFill="1" applyBorder="1" applyAlignment="1" applyProtection="1">
      <alignment horizontal="center"/>
      <protection hidden="1"/>
    </xf>
    <xf numFmtId="165" fontId="69" fillId="7" borderId="27" xfId="22" applyFont="1" applyFill="1" applyBorder="1" applyAlignment="1" applyProtection="1">
      <alignment horizontal="center"/>
      <protection hidden="1"/>
    </xf>
    <xf numFmtId="165" fontId="68" fillId="4" borderId="59" xfId="0" applyNumberFormat="1" applyFont="1" applyFill="1" applyBorder="1" applyAlignment="1" applyProtection="1">
      <alignment wrapText="1"/>
      <protection hidden="1"/>
    </xf>
    <xf numFmtId="164" fontId="69" fillId="7" borderId="10" xfId="0" applyNumberFormat="1" applyFont="1" applyFill="1" applyBorder="1" applyAlignment="1" applyProtection="1">
      <alignment horizontal="center"/>
      <protection hidden="1"/>
    </xf>
    <xf numFmtId="165" fontId="68" fillId="7" borderId="27" xfId="0" applyNumberFormat="1" applyFont="1" applyFill="1" applyBorder="1" applyAlignment="1" applyProtection="1">
      <alignment wrapText="1"/>
      <protection hidden="1"/>
    </xf>
    <xf numFmtId="167" fontId="4" fillId="23" borderId="14" xfId="22" applyNumberFormat="1" applyFont="1" applyFill="1" applyBorder="1" applyAlignment="1" applyProtection="1">
      <protection hidden="1"/>
    </xf>
    <xf numFmtId="165" fontId="4" fillId="26" borderId="60" xfId="22" applyFont="1" applyFill="1" applyBorder="1" applyAlignment="1" applyProtection="1">
      <protection hidden="1"/>
    </xf>
    <xf numFmtId="165" fontId="4" fillId="26" borderId="55" xfId="22" applyFont="1" applyFill="1" applyBorder="1" applyAlignment="1" applyProtection="1">
      <protection hidden="1"/>
    </xf>
    <xf numFmtId="165" fontId="4" fillId="24" borderId="54" xfId="22" applyFont="1" applyFill="1" applyBorder="1" applyAlignment="1" applyProtection="1">
      <protection hidden="1"/>
    </xf>
    <xf numFmtId="165" fontId="4" fillId="26" borderId="25" xfId="22" applyFont="1" applyFill="1" applyBorder="1" applyAlignment="1" applyProtection="1">
      <protection hidden="1"/>
    </xf>
    <xf numFmtId="165" fontId="4" fillId="26" borderId="42" xfId="22" applyFont="1" applyFill="1" applyBorder="1" applyAlignment="1" applyProtection="1">
      <protection hidden="1"/>
    </xf>
    <xf numFmtId="165" fontId="4" fillId="24" borderId="37" xfId="22" applyFont="1" applyFill="1" applyBorder="1" applyAlignment="1" applyProtection="1">
      <protection hidden="1"/>
    </xf>
    <xf numFmtId="165" fontId="4" fillId="24" borderId="54" xfId="1" applyFont="1" applyFill="1" applyBorder="1" applyAlignment="1" applyProtection="1">
      <protection hidden="1"/>
    </xf>
    <xf numFmtId="2" fontId="4" fillId="26" borderId="42" xfId="22" applyNumberFormat="1" applyFont="1" applyFill="1" applyBorder="1" applyAlignment="1" applyProtection="1">
      <protection hidden="1"/>
    </xf>
    <xf numFmtId="167" fontId="4" fillId="0" borderId="25" xfId="22" applyNumberFormat="1" applyFont="1" applyFill="1" applyBorder="1" applyAlignment="1" applyProtection="1">
      <protection hidden="1"/>
    </xf>
    <xf numFmtId="0" fontId="3" fillId="0" borderId="0" xfId="0" applyFont="1" applyProtection="1">
      <protection hidden="1"/>
    </xf>
    <xf numFmtId="167" fontId="0" fillId="0" borderId="0" xfId="22" applyNumberFormat="1" applyFont="1" applyBorder="1" applyAlignment="1" applyProtection="1">
      <protection hidden="1"/>
    </xf>
    <xf numFmtId="167" fontId="4" fillId="0" borderId="0" xfId="22" applyNumberFormat="1" applyFont="1" applyBorder="1" applyAlignment="1" applyProtection="1">
      <protection hidden="1"/>
    </xf>
    <xf numFmtId="167" fontId="4" fillId="0" borderId="0" xfId="22" applyNumberFormat="1" applyFont="1" applyFill="1" applyBorder="1" applyAlignment="1" applyProtection="1">
      <protection hidden="1"/>
    </xf>
    <xf numFmtId="167" fontId="87" fillId="0" borderId="0" xfId="22" applyNumberFormat="1" applyFont="1" applyBorder="1" applyAlignment="1" applyProtection="1">
      <alignment vertical="center" wrapText="1"/>
      <protection hidden="1"/>
    </xf>
    <xf numFmtId="167" fontId="69" fillId="27" borderId="13" xfId="0" applyNumberFormat="1" applyFont="1" applyFill="1" applyBorder="1" applyAlignment="1" applyProtection="1">
      <alignment vertical="center" wrapText="1"/>
      <protection hidden="1"/>
    </xf>
    <xf numFmtId="0" fontId="69" fillId="0" borderId="0" xfId="0" applyFont="1" applyAlignment="1" applyProtection="1">
      <alignment vertical="center" wrapText="1"/>
      <protection hidden="1"/>
    </xf>
    <xf numFmtId="167" fontId="87" fillId="0" borderId="0" xfId="22" applyNumberFormat="1" applyFont="1" applyBorder="1" applyAlignment="1" applyProtection="1">
      <protection hidden="1"/>
    </xf>
    <xf numFmtId="167" fontId="87" fillId="27" borderId="13" xfId="22" applyNumberFormat="1" applyFont="1" applyFill="1" applyBorder="1" applyAlignment="1" applyProtection="1">
      <protection hidden="1"/>
    </xf>
    <xf numFmtId="167" fontId="95" fillId="27" borderId="13" xfId="0" applyNumberFormat="1" applyFont="1" applyFill="1" applyBorder="1" applyAlignment="1" applyProtection="1">
      <alignment vertical="center" wrapText="1"/>
      <protection hidden="1"/>
    </xf>
    <xf numFmtId="0" fontId="95" fillId="0" borderId="0" xfId="0" applyFont="1" applyAlignment="1" applyProtection="1">
      <alignment vertical="center" wrapText="1"/>
      <protection hidden="1"/>
    </xf>
    <xf numFmtId="165" fontId="95" fillId="27" borderId="13" xfId="1" applyFont="1" applyFill="1" applyBorder="1" applyAlignment="1" applyProtection="1">
      <alignment vertical="center" wrapText="1"/>
      <protection hidden="1"/>
    </xf>
    <xf numFmtId="164" fontId="69" fillId="0" borderId="10" xfId="0" applyNumberFormat="1" applyFont="1" applyBorder="1" applyAlignment="1" applyProtection="1">
      <alignment horizontal="center"/>
      <protection hidden="1"/>
    </xf>
    <xf numFmtId="167" fontId="69" fillId="0" borderId="0" xfId="22" applyNumberFormat="1" applyFont="1" applyBorder="1" applyAlignment="1" applyProtection="1">
      <protection hidden="1"/>
    </xf>
    <xf numFmtId="167" fontId="0" fillId="0" borderId="0" xfId="22" applyNumberFormat="1" applyFont="1" applyFill="1" applyBorder="1" applyAlignment="1" applyProtection="1">
      <protection hidden="1"/>
    </xf>
    <xf numFmtId="173" fontId="69" fillId="11" borderId="13" xfId="0" applyNumberFormat="1" applyFont="1" applyFill="1" applyBorder="1" applyProtection="1">
      <protection hidden="1"/>
    </xf>
    <xf numFmtId="173" fontId="69" fillId="0" borderId="0" xfId="0" applyNumberFormat="1" applyFont="1" applyProtection="1">
      <protection hidden="1"/>
    </xf>
    <xf numFmtId="173" fontId="95" fillId="0" borderId="0" xfId="0" applyNumberFormat="1" applyFont="1" applyProtection="1">
      <protection hidden="1"/>
    </xf>
    <xf numFmtId="0" fontId="108" fillId="17" borderId="10" xfId="0" applyFont="1" applyFill="1" applyBorder="1" applyAlignment="1" applyProtection="1">
      <alignment horizontal="center" vertical="center"/>
      <protection hidden="1"/>
    </xf>
    <xf numFmtId="0" fontId="69" fillId="0" borderId="10" xfId="0" applyFont="1" applyBorder="1" applyAlignment="1" applyProtection="1">
      <alignment vertical="center" wrapText="1"/>
      <protection hidden="1"/>
    </xf>
    <xf numFmtId="0" fontId="87" fillId="0" borderId="10" xfId="0" applyFont="1" applyBorder="1" applyAlignment="1" applyProtection="1">
      <alignment horizontal="center" vertical="center" wrapText="1"/>
      <protection hidden="1"/>
    </xf>
    <xf numFmtId="0" fontId="69" fillId="31" borderId="10" xfId="0" applyFont="1" applyFill="1" applyBorder="1" applyAlignment="1" applyProtection="1">
      <alignment horizontal="center" vertical="center" wrapText="1"/>
      <protection hidden="1"/>
    </xf>
    <xf numFmtId="0" fontId="69" fillId="21" borderId="10" xfId="0" applyFont="1" applyFill="1" applyBorder="1" applyAlignment="1" applyProtection="1">
      <alignment horizontal="center" vertical="center" wrapText="1"/>
      <protection hidden="1"/>
    </xf>
    <xf numFmtId="0" fontId="87" fillId="0" borderId="0" xfId="0" applyFont="1" applyAlignment="1" applyProtection="1">
      <alignment horizontal="center" vertical="center" wrapText="1"/>
      <protection hidden="1"/>
    </xf>
    <xf numFmtId="0" fontId="69" fillId="0" borderId="0" xfId="0" applyFont="1" applyProtection="1">
      <protection hidden="1"/>
    </xf>
    <xf numFmtId="0" fontId="110" fillId="20" borderId="24" xfId="0" applyFont="1" applyFill="1" applyBorder="1" applyAlignment="1" applyProtection="1">
      <alignment vertical="center"/>
      <protection hidden="1"/>
    </xf>
    <xf numFmtId="167" fontId="69" fillId="7" borderId="10" xfId="0" applyNumberFormat="1" applyFont="1" applyFill="1" applyBorder="1" applyProtection="1">
      <protection hidden="1"/>
    </xf>
    <xf numFmtId="167" fontId="87" fillId="7" borderId="39" xfId="1" applyNumberFormat="1" applyFont="1" applyFill="1" applyBorder="1" applyProtection="1">
      <protection hidden="1"/>
    </xf>
    <xf numFmtId="167" fontId="69" fillId="7" borderId="16" xfId="0" applyNumberFormat="1" applyFont="1" applyFill="1" applyBorder="1" applyProtection="1">
      <protection hidden="1"/>
    </xf>
    <xf numFmtId="164" fontId="69" fillId="7" borderId="10" xfId="0" applyNumberFormat="1" applyFont="1" applyFill="1" applyBorder="1" applyAlignment="1" applyProtection="1">
      <alignment horizontal="center" vertical="center" wrapText="1"/>
      <protection hidden="1"/>
    </xf>
    <xf numFmtId="43" fontId="69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89" fillId="0" borderId="0" xfId="0" applyFont="1" applyProtection="1">
      <protection hidden="1"/>
    </xf>
    <xf numFmtId="167" fontId="69" fillId="7" borderId="24" xfId="0" applyNumberFormat="1" applyFont="1" applyFill="1" applyBorder="1" applyProtection="1">
      <protection hidden="1"/>
    </xf>
    <xf numFmtId="0" fontId="68" fillId="19" borderId="36" xfId="0" applyFont="1" applyFill="1" applyBorder="1" applyProtection="1">
      <protection hidden="1"/>
    </xf>
    <xf numFmtId="167" fontId="69" fillId="19" borderId="55" xfId="0" applyNumberFormat="1" applyFont="1" applyFill="1" applyBorder="1" applyProtection="1">
      <protection hidden="1"/>
    </xf>
    <xf numFmtId="0" fontId="69" fillId="19" borderId="13" xfId="0" applyFont="1" applyFill="1" applyBorder="1" applyProtection="1">
      <protection hidden="1"/>
    </xf>
    <xf numFmtId="167" fontId="109" fillId="19" borderId="43" xfId="0" applyNumberFormat="1" applyFont="1" applyFill="1" applyBorder="1" applyProtection="1">
      <protection hidden="1"/>
    </xf>
    <xf numFmtId="167" fontId="69" fillId="19" borderId="41" xfId="0" applyNumberFormat="1" applyFont="1" applyFill="1" applyBorder="1" applyProtection="1">
      <protection hidden="1"/>
    </xf>
    <xf numFmtId="167" fontId="69" fillId="19" borderId="37" xfId="0" applyNumberFormat="1" applyFont="1" applyFill="1" applyBorder="1" applyProtection="1">
      <protection hidden="1"/>
    </xf>
    <xf numFmtId="167" fontId="87" fillId="0" borderId="13" xfId="0" applyNumberFormat="1" applyFont="1" applyBorder="1" applyProtection="1">
      <protection hidden="1"/>
    </xf>
    <xf numFmtId="164" fontId="78" fillId="0" borderId="13" xfId="0" applyNumberFormat="1" applyFont="1" applyBorder="1" applyProtection="1">
      <protection hidden="1"/>
    </xf>
    <xf numFmtId="167" fontId="78" fillId="0" borderId="13" xfId="0" applyNumberFormat="1" applyFont="1" applyBorder="1" applyProtection="1">
      <protection hidden="1"/>
    </xf>
    <xf numFmtId="0" fontId="68" fillId="7" borderId="29" xfId="0" applyFont="1" applyFill="1" applyBorder="1" applyAlignment="1" applyProtection="1">
      <alignment vertical="center"/>
      <protection locked="0"/>
    </xf>
    <xf numFmtId="0" fontId="25" fillId="3" borderId="17" xfId="0" applyFont="1" applyFill="1" applyBorder="1" applyAlignment="1" applyProtection="1">
      <alignment vertical="center"/>
      <protection locked="0"/>
    </xf>
    <xf numFmtId="0" fontId="68" fillId="8" borderId="17" xfId="0" applyFont="1" applyFill="1" applyBorder="1" applyAlignment="1" applyProtection="1">
      <alignment vertical="center"/>
      <protection locked="0"/>
    </xf>
    <xf numFmtId="0" fontId="68" fillId="8" borderId="39" xfId="0" applyFont="1" applyFill="1" applyBorder="1" applyAlignment="1" applyProtection="1">
      <alignment vertical="center"/>
      <protection locked="0"/>
    </xf>
    <xf numFmtId="0" fontId="68" fillId="8" borderId="6" xfId="0" applyFont="1" applyFill="1" applyBorder="1" applyAlignment="1" applyProtection="1">
      <alignment vertical="center"/>
      <protection locked="0"/>
    </xf>
    <xf numFmtId="167" fontId="25" fillId="3" borderId="10" xfId="28" applyNumberFormat="1" applyFont="1" applyFill="1" applyBorder="1" applyAlignment="1" applyProtection="1">
      <alignment vertical="center"/>
      <protection locked="0"/>
    </xf>
    <xf numFmtId="167" fontId="68" fillId="8" borderId="10" xfId="22" applyNumberFormat="1" applyFont="1" applyFill="1" applyBorder="1" applyAlignment="1" applyProtection="1">
      <alignment vertical="center"/>
      <protection locked="0"/>
    </xf>
    <xf numFmtId="167" fontId="68" fillId="8" borderId="24" xfId="22" applyNumberFormat="1" applyFont="1" applyFill="1" applyBorder="1" applyAlignment="1" applyProtection="1">
      <alignment vertical="center"/>
      <protection locked="0"/>
    </xf>
    <xf numFmtId="167" fontId="68" fillId="8" borderId="10" xfId="1" applyNumberFormat="1" applyFont="1" applyFill="1" applyBorder="1" applyAlignment="1" applyProtection="1">
      <protection locked="0"/>
    </xf>
    <xf numFmtId="167" fontId="68" fillId="8" borderId="10" xfId="22" applyNumberFormat="1" applyFont="1" applyFill="1" applyBorder="1" applyAlignment="1" applyProtection="1">
      <protection locked="0"/>
    </xf>
    <xf numFmtId="167" fontId="68" fillId="23" borderId="7" xfId="22" applyNumberFormat="1" applyFont="1" applyFill="1" applyBorder="1" applyAlignment="1" applyProtection="1">
      <alignment vertical="center"/>
      <protection locked="0"/>
    </xf>
    <xf numFmtId="167" fontId="68" fillId="8" borderId="7" xfId="22" applyNumberFormat="1" applyFont="1" applyFill="1" applyBorder="1" applyAlignment="1" applyProtection="1">
      <alignment vertical="center"/>
      <protection locked="0"/>
    </xf>
    <xf numFmtId="167" fontId="68" fillId="9" borderId="10" xfId="22" applyNumberFormat="1" applyFont="1" applyFill="1" applyBorder="1" applyAlignment="1" applyProtection="1">
      <alignment vertical="center"/>
      <protection locked="0"/>
    </xf>
    <xf numFmtId="165" fontId="68" fillId="8" borderId="10" xfId="22" applyFont="1" applyFill="1" applyBorder="1" applyAlignment="1" applyProtection="1">
      <protection locked="0"/>
    </xf>
    <xf numFmtId="165" fontId="68" fillId="8" borderId="27" xfId="22" applyFont="1" applyFill="1" applyBorder="1" applyAlignment="1" applyProtection="1">
      <protection locked="0"/>
    </xf>
    <xf numFmtId="165" fontId="68" fillId="8" borderId="7" xfId="0" applyNumberFormat="1" applyFont="1" applyFill="1" applyBorder="1" applyAlignment="1" applyProtection="1">
      <alignment vertical="center"/>
      <protection locked="0"/>
    </xf>
    <xf numFmtId="165" fontId="68" fillId="8" borderId="10" xfId="22" applyFont="1" applyFill="1" applyBorder="1" applyAlignment="1" applyProtection="1">
      <alignment vertical="center"/>
      <protection locked="0"/>
    </xf>
    <xf numFmtId="165" fontId="68" fillId="8" borderId="24" xfId="22" applyFont="1" applyFill="1" applyBorder="1" applyAlignment="1" applyProtection="1">
      <alignment vertical="center"/>
      <protection locked="0"/>
    </xf>
    <xf numFmtId="165" fontId="68" fillId="8" borderId="27" xfId="22" applyFont="1" applyFill="1" applyBorder="1" applyAlignment="1" applyProtection="1">
      <alignment vertical="center"/>
      <protection locked="0"/>
    </xf>
    <xf numFmtId="165" fontId="68" fillId="8" borderId="28" xfId="22" applyFont="1" applyFill="1" applyBorder="1" applyAlignment="1" applyProtection="1">
      <alignment vertical="center"/>
      <protection locked="0"/>
    </xf>
    <xf numFmtId="165" fontId="73" fillId="26" borderId="63" xfId="22" applyFont="1" applyFill="1" applyBorder="1" applyAlignment="1" applyProtection="1">
      <alignment vertical="center"/>
      <protection locked="0"/>
    </xf>
    <xf numFmtId="165" fontId="68" fillId="8" borderId="7" xfId="22" applyFont="1" applyFill="1" applyBorder="1" applyAlignment="1" applyProtection="1">
      <alignment vertical="center"/>
      <protection locked="0"/>
    </xf>
    <xf numFmtId="165" fontId="4" fillId="26" borderId="55" xfId="22" applyFont="1" applyFill="1" applyBorder="1" applyAlignment="1" applyProtection="1">
      <alignment vertical="center"/>
      <protection locked="0"/>
    </xf>
    <xf numFmtId="165" fontId="68" fillId="8" borderId="49" xfId="0" applyNumberFormat="1" applyFont="1" applyFill="1" applyBorder="1" applyAlignment="1" applyProtection="1">
      <alignment vertical="center" wrapText="1"/>
      <protection locked="0"/>
    </xf>
    <xf numFmtId="165" fontId="68" fillId="8" borderId="57" xfId="0" applyNumberFormat="1" applyFont="1" applyFill="1" applyBorder="1" applyAlignment="1" applyProtection="1">
      <alignment vertical="center" wrapText="1"/>
      <protection locked="0"/>
    </xf>
    <xf numFmtId="165" fontId="68" fillId="8" borderId="47" xfId="0" applyNumberFormat="1" applyFont="1" applyFill="1" applyBorder="1" applyAlignment="1" applyProtection="1">
      <alignment vertical="center" wrapText="1"/>
      <protection locked="0"/>
    </xf>
    <xf numFmtId="165" fontId="68" fillId="8" borderId="10" xfId="0" applyNumberFormat="1" applyFont="1" applyFill="1" applyBorder="1" applyAlignment="1" applyProtection="1">
      <alignment vertical="center" wrapText="1"/>
      <protection locked="0"/>
    </xf>
    <xf numFmtId="165" fontId="73" fillId="26" borderId="31" xfId="0" applyNumberFormat="1" applyFont="1" applyFill="1" applyBorder="1" applyAlignment="1" applyProtection="1">
      <alignment vertical="center" wrapText="1"/>
      <protection locked="0"/>
    </xf>
    <xf numFmtId="165" fontId="68" fillId="8" borderId="27" xfId="0" applyNumberFormat="1" applyFont="1" applyFill="1" applyBorder="1" applyAlignment="1" applyProtection="1">
      <alignment wrapText="1"/>
      <protection locked="0"/>
    </xf>
    <xf numFmtId="165" fontId="68" fillId="8" borderId="14" xfId="0" applyNumberFormat="1" applyFont="1" applyFill="1" applyBorder="1" applyAlignment="1" applyProtection="1">
      <alignment wrapText="1"/>
      <protection locked="0"/>
    </xf>
    <xf numFmtId="165" fontId="68" fillId="8" borderId="7" xfId="0" applyNumberFormat="1" applyFont="1" applyFill="1" applyBorder="1" applyAlignment="1" applyProtection="1">
      <alignment vertical="center" wrapText="1"/>
      <protection locked="0"/>
    </xf>
    <xf numFmtId="0" fontId="103" fillId="0" borderId="0" xfId="0" applyFont="1" applyAlignment="1" applyProtection="1">
      <alignment vertical="center" wrapText="1"/>
      <protection hidden="1"/>
    </xf>
    <xf numFmtId="0" fontId="113" fillId="0" borderId="0" xfId="0" applyFont="1" applyAlignment="1" applyProtection="1">
      <alignment horizontal="center" vertical="center" wrapText="1"/>
      <protection hidden="1"/>
    </xf>
    <xf numFmtId="0" fontId="66" fillId="0" borderId="0" xfId="0" applyFont="1" applyAlignment="1" applyProtection="1">
      <alignment vertical="center" wrapText="1"/>
      <protection hidden="1"/>
    </xf>
    <xf numFmtId="0" fontId="76" fillId="0" borderId="19" xfId="0" applyFont="1" applyBorder="1" applyAlignment="1" applyProtection="1">
      <alignment horizontal="center" vertical="center" wrapText="1" readingOrder="1"/>
      <protection hidden="1"/>
    </xf>
    <xf numFmtId="0" fontId="102" fillId="23" borderId="18" xfId="0" applyFont="1" applyFill="1" applyBorder="1" applyAlignment="1" applyProtection="1">
      <alignment horizontal="center" vertical="center" wrapText="1" readingOrder="1"/>
      <protection hidden="1"/>
    </xf>
    <xf numFmtId="0" fontId="67" fillId="0" borderId="0" xfId="0" applyFont="1" applyAlignment="1" applyProtection="1">
      <alignment horizontal="center"/>
      <protection hidden="1"/>
    </xf>
    <xf numFmtId="0" fontId="100" fillId="0" borderId="62" xfId="0" applyFont="1" applyBorder="1" applyAlignment="1" applyProtection="1">
      <alignment horizontal="left" vertical="center" wrapText="1" readingOrder="1"/>
      <protection hidden="1"/>
    </xf>
    <xf numFmtId="0" fontId="79" fillId="0" borderId="25" xfId="0" applyFont="1" applyBorder="1" applyAlignment="1" applyProtection="1">
      <alignment horizontal="center" vertical="center" wrapText="1" readingOrder="1"/>
      <protection hidden="1"/>
    </xf>
    <xf numFmtId="0" fontId="79" fillId="0" borderId="13" xfId="0" applyFont="1" applyBorder="1" applyAlignment="1" applyProtection="1">
      <alignment horizontal="center" vertical="center" wrapText="1" readingOrder="1"/>
      <protection hidden="1"/>
    </xf>
    <xf numFmtId="0" fontId="79" fillId="23" borderId="18" xfId="0" applyFont="1" applyFill="1" applyBorder="1" applyAlignment="1" applyProtection="1">
      <alignment horizontal="left" vertical="center" wrapText="1" readingOrder="1"/>
      <protection hidden="1"/>
    </xf>
    <xf numFmtId="0" fontId="95" fillId="7" borderId="13" xfId="0" applyFont="1" applyFill="1" applyBorder="1" applyAlignment="1" applyProtection="1">
      <alignment horizontal="center" vertical="center" wrapText="1" readingOrder="1"/>
      <protection hidden="1"/>
    </xf>
    <xf numFmtId="167" fontId="95" fillId="7" borderId="13" xfId="1" applyNumberFormat="1" applyFont="1" applyFill="1" applyBorder="1" applyAlignment="1" applyProtection="1">
      <alignment horizontal="center" vertical="center" wrapText="1" readingOrder="1"/>
      <protection hidden="1"/>
    </xf>
    <xf numFmtId="167" fontId="69" fillId="28" borderId="13" xfId="22" applyNumberFormat="1" applyFont="1" applyFill="1" applyBorder="1" applyAlignment="1" applyProtection="1">
      <alignment horizontal="center" vertical="center" wrapText="1"/>
      <protection hidden="1"/>
    </xf>
    <xf numFmtId="165" fontId="101" fillId="7" borderId="4" xfId="1" applyFont="1" applyFill="1" applyBorder="1" applyAlignment="1" applyProtection="1">
      <alignment vertical="center" wrapText="1" readingOrder="1"/>
      <protection hidden="1"/>
    </xf>
    <xf numFmtId="165" fontId="101" fillId="23" borderId="64" xfId="1" applyFont="1" applyFill="1" applyBorder="1" applyAlignment="1" applyProtection="1">
      <alignment vertical="center" wrapText="1" readingOrder="1"/>
      <protection hidden="1"/>
    </xf>
    <xf numFmtId="165" fontId="101" fillId="7" borderId="56" xfId="1" applyFont="1" applyFill="1" applyBorder="1" applyAlignment="1" applyProtection="1">
      <alignment vertical="center" wrapText="1" readingOrder="1"/>
      <protection hidden="1"/>
    </xf>
    <xf numFmtId="167" fontId="99" fillId="7" borderId="90" xfId="1" applyNumberFormat="1" applyFont="1" applyFill="1" applyBorder="1" applyAlignment="1" applyProtection="1">
      <alignment vertical="center" wrapText="1" readingOrder="1"/>
      <protection hidden="1"/>
    </xf>
    <xf numFmtId="165" fontId="101" fillId="7" borderId="32" xfId="1" applyFont="1" applyFill="1" applyBorder="1" applyAlignment="1" applyProtection="1">
      <alignment vertical="center" wrapText="1" readingOrder="1"/>
      <protection hidden="1"/>
    </xf>
    <xf numFmtId="165" fontId="101" fillId="7" borderId="52" xfId="1" applyFont="1" applyFill="1" applyBorder="1" applyAlignment="1" applyProtection="1">
      <alignment vertical="center" wrapText="1" readingOrder="1"/>
      <protection hidden="1"/>
    </xf>
    <xf numFmtId="165" fontId="101" fillId="23" borderId="15" xfId="1" applyFont="1" applyFill="1" applyBorder="1" applyAlignment="1" applyProtection="1">
      <alignment vertical="center" wrapText="1" readingOrder="1"/>
      <protection hidden="1"/>
    </xf>
    <xf numFmtId="0" fontId="112" fillId="26" borderId="60" xfId="0" applyFont="1" applyFill="1" applyBorder="1" applyAlignment="1" applyProtection="1">
      <alignment horizontal="left" vertical="center" wrapText="1" readingOrder="1"/>
      <protection hidden="1"/>
    </xf>
    <xf numFmtId="2" fontId="101" fillId="26" borderId="19" xfId="0" applyNumberFormat="1" applyFont="1" applyFill="1" applyBorder="1" applyAlignment="1" applyProtection="1">
      <alignment horizontal="center" vertical="center"/>
      <protection hidden="1"/>
    </xf>
    <xf numFmtId="2" fontId="101" fillId="26" borderId="21" xfId="0" applyNumberFormat="1" applyFont="1" applyFill="1" applyBorder="1" applyAlignment="1" applyProtection="1">
      <alignment horizontal="center" vertical="center" wrapText="1"/>
      <protection hidden="1"/>
    </xf>
    <xf numFmtId="2" fontId="101" fillId="7" borderId="19" xfId="1" applyNumberFormat="1" applyFont="1" applyFill="1" applyBorder="1" applyAlignment="1" applyProtection="1">
      <alignment horizontal="center" vertical="center" wrapText="1"/>
      <protection hidden="1"/>
    </xf>
    <xf numFmtId="2" fontId="101" fillId="26" borderId="12" xfId="0" applyNumberFormat="1" applyFont="1" applyFill="1" applyBorder="1" applyAlignment="1" applyProtection="1">
      <alignment horizontal="center" vertical="center"/>
      <protection hidden="1"/>
    </xf>
    <xf numFmtId="2" fontId="101" fillId="7" borderId="19" xfId="1" applyNumberFormat="1" applyFont="1" applyFill="1" applyBorder="1" applyAlignment="1" applyProtection="1">
      <alignment horizontal="center" vertical="center" wrapText="1" readingOrder="1"/>
      <protection hidden="1"/>
    </xf>
    <xf numFmtId="2" fontId="101" fillId="26" borderId="19" xfId="0" applyNumberFormat="1" applyFont="1" applyFill="1" applyBorder="1" applyAlignment="1" applyProtection="1">
      <alignment horizontal="center" vertical="center" wrapText="1"/>
      <protection hidden="1"/>
    </xf>
    <xf numFmtId="2" fontId="101" fillId="26" borderId="12" xfId="0" applyNumberFormat="1" applyFont="1" applyFill="1" applyBorder="1" applyAlignment="1" applyProtection="1">
      <alignment horizontal="center" vertical="center" wrapText="1"/>
      <protection hidden="1"/>
    </xf>
    <xf numFmtId="2" fontId="101" fillId="23" borderId="19" xfId="0" applyNumberFormat="1" applyFont="1" applyFill="1" applyBorder="1" applyAlignment="1" applyProtection="1">
      <alignment horizontal="center" vertical="center"/>
      <protection hidden="1"/>
    </xf>
    <xf numFmtId="2" fontId="101" fillId="7" borderId="13" xfId="1" applyNumberFormat="1" applyFont="1" applyFill="1" applyBorder="1" applyAlignment="1" applyProtection="1">
      <alignment horizontal="center" vertical="center" wrapText="1" readingOrder="1"/>
      <protection hidden="1"/>
    </xf>
    <xf numFmtId="2" fontId="101" fillId="28" borderId="13" xfId="1" applyNumberFormat="1" applyFont="1" applyFill="1" applyBorder="1" applyAlignment="1" applyProtection="1">
      <alignment horizontal="center" vertical="center"/>
      <protection hidden="1"/>
    </xf>
    <xf numFmtId="0" fontId="101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2" fontId="7" fillId="0" borderId="0" xfId="0" applyNumberFormat="1" applyFont="1" applyProtection="1">
      <protection hidden="1"/>
    </xf>
    <xf numFmtId="0" fontId="54" fillId="8" borderId="65" xfId="0" applyFont="1" applyFill="1" applyBorder="1" applyAlignment="1" applyProtection="1">
      <alignment horizontal="left" vertical="center" wrapText="1" readingOrder="1"/>
      <protection locked="0"/>
    </xf>
    <xf numFmtId="0" fontId="101" fillId="8" borderId="1" xfId="0" applyFont="1" applyFill="1" applyBorder="1" applyAlignment="1" applyProtection="1">
      <alignment vertical="center" wrapText="1" readingOrder="1"/>
      <protection locked="0"/>
    </xf>
    <xf numFmtId="0" fontId="101" fillId="8" borderId="2" xfId="0" applyFont="1" applyFill="1" applyBorder="1" applyAlignment="1" applyProtection="1">
      <alignment vertical="center" wrapText="1" readingOrder="1"/>
      <protection locked="0"/>
    </xf>
    <xf numFmtId="0" fontId="101" fillId="8" borderId="17" xfId="0" applyFont="1" applyFill="1" applyBorder="1" applyAlignment="1" applyProtection="1">
      <alignment vertical="center" wrapText="1" readingOrder="1"/>
      <protection locked="0"/>
    </xf>
    <xf numFmtId="0" fontId="101" fillId="8" borderId="10" xfId="0" applyFont="1" applyFill="1" applyBorder="1" applyAlignment="1" applyProtection="1">
      <alignment vertical="center" wrapText="1" readingOrder="1"/>
      <protection locked="0"/>
    </xf>
    <xf numFmtId="0" fontId="0" fillId="8" borderId="61" xfId="0" applyFill="1" applyBorder="1" applyAlignment="1" applyProtection="1">
      <alignment vertical="center"/>
      <protection locked="0"/>
    </xf>
    <xf numFmtId="0" fontId="0" fillId="8" borderId="51" xfId="0" applyFill="1" applyBorder="1" applyAlignment="1" applyProtection="1">
      <alignment vertical="center"/>
      <protection locked="0"/>
    </xf>
    <xf numFmtId="0" fontId="101" fillId="8" borderId="26" xfId="0" applyFont="1" applyFill="1" applyBorder="1" applyAlignment="1" applyProtection="1">
      <alignment vertical="center" wrapText="1" readingOrder="1"/>
      <protection locked="0"/>
    </xf>
    <xf numFmtId="0" fontId="101" fillId="8" borderId="29" xfId="0" applyFont="1" applyFill="1" applyBorder="1" applyAlignment="1" applyProtection="1">
      <alignment vertical="center" wrapText="1" readingOrder="1"/>
      <protection locked="0"/>
    </xf>
    <xf numFmtId="0" fontId="0" fillId="8" borderId="50" xfId="0" applyFill="1" applyBorder="1" applyAlignment="1" applyProtection="1">
      <alignment vertical="center"/>
      <protection locked="0"/>
    </xf>
    <xf numFmtId="2" fontId="0" fillId="8" borderId="26" xfId="0" applyNumberFormat="1" applyFill="1" applyBorder="1" applyAlignment="1" applyProtection="1">
      <alignment vertical="center"/>
      <protection locked="0"/>
    </xf>
    <xf numFmtId="0" fontId="2" fillId="8" borderId="51" xfId="0" applyFont="1" applyFill="1" applyBorder="1" applyAlignment="1" applyProtection="1">
      <alignment vertical="center"/>
      <protection locked="0"/>
    </xf>
    <xf numFmtId="0" fontId="100" fillId="0" borderId="126" xfId="0" applyFont="1" applyBorder="1" applyAlignment="1" applyProtection="1">
      <alignment horizontal="left" vertical="center" wrapText="1" readingOrder="1"/>
      <protection hidden="1"/>
    </xf>
    <xf numFmtId="0" fontId="79" fillId="0" borderId="25" xfId="0" applyFont="1" applyBorder="1" applyAlignment="1" applyProtection="1">
      <alignment horizontal="left" vertical="center" wrapText="1" readingOrder="1"/>
      <protection hidden="1"/>
    </xf>
    <xf numFmtId="0" fontId="79" fillId="0" borderId="13" xfId="0" applyFont="1" applyBorder="1" applyAlignment="1" applyProtection="1">
      <alignment horizontal="left" vertical="center" wrapText="1" readingOrder="1"/>
      <protection hidden="1"/>
    </xf>
    <xf numFmtId="0" fontId="54" fillId="0" borderId="126" xfId="0" applyFont="1" applyBorder="1" applyAlignment="1" applyProtection="1">
      <alignment horizontal="left" vertical="center" wrapText="1" readingOrder="1"/>
      <protection hidden="1"/>
    </xf>
    <xf numFmtId="165" fontId="101" fillId="7" borderId="2" xfId="1" applyFont="1" applyFill="1" applyBorder="1" applyAlignment="1" applyProtection="1">
      <alignment vertical="center" wrapText="1" readingOrder="1"/>
      <protection hidden="1"/>
    </xf>
    <xf numFmtId="165" fontId="101" fillId="7" borderId="3" xfId="1" applyFont="1" applyFill="1" applyBorder="1" applyAlignment="1" applyProtection="1">
      <alignment vertical="center" wrapText="1" readingOrder="1"/>
      <protection hidden="1"/>
    </xf>
    <xf numFmtId="165" fontId="101" fillId="23" borderId="38" xfId="1" applyFont="1" applyFill="1" applyBorder="1" applyAlignment="1" applyProtection="1">
      <alignment vertical="center" wrapText="1" readingOrder="1"/>
      <protection hidden="1"/>
    </xf>
    <xf numFmtId="0" fontId="54" fillId="0" borderId="127" xfId="0" applyFont="1" applyBorder="1" applyAlignment="1" applyProtection="1">
      <alignment horizontal="left" vertical="center" wrapText="1" readingOrder="1"/>
      <protection hidden="1"/>
    </xf>
    <xf numFmtId="165" fontId="101" fillId="7" borderId="7" xfId="1" applyFont="1" applyFill="1" applyBorder="1" applyAlignment="1" applyProtection="1">
      <alignment vertical="center" wrapText="1" readingOrder="1"/>
      <protection hidden="1"/>
    </xf>
    <xf numFmtId="165" fontId="101" fillId="7" borderId="9" xfId="1" applyFont="1" applyFill="1" applyBorder="1" applyAlignment="1" applyProtection="1">
      <alignment vertical="center" wrapText="1" readingOrder="1"/>
      <protection hidden="1"/>
    </xf>
    <xf numFmtId="165" fontId="101" fillId="7" borderId="8" xfId="1" applyFont="1" applyFill="1" applyBorder="1" applyAlignment="1" applyProtection="1">
      <alignment vertical="center" wrapText="1" readingOrder="1"/>
      <protection hidden="1"/>
    </xf>
    <xf numFmtId="0" fontId="54" fillId="0" borderId="128" xfId="0" applyFont="1" applyBorder="1" applyAlignment="1" applyProtection="1">
      <alignment horizontal="left" vertical="center" wrapText="1" readingOrder="1"/>
      <protection hidden="1"/>
    </xf>
    <xf numFmtId="165" fontId="101" fillId="7" borderId="53" xfId="1" applyFont="1" applyFill="1" applyBorder="1" applyAlignment="1" applyProtection="1">
      <alignment vertical="center" wrapText="1" readingOrder="1"/>
      <protection hidden="1"/>
    </xf>
    <xf numFmtId="165" fontId="101" fillId="7" borderId="54" xfId="1" applyFont="1" applyFill="1" applyBorder="1" applyAlignment="1" applyProtection="1">
      <alignment vertical="center" wrapText="1" readingOrder="1"/>
      <protection hidden="1"/>
    </xf>
    <xf numFmtId="165" fontId="101" fillId="7" borderId="55" xfId="1" applyFont="1" applyFill="1" applyBorder="1" applyAlignment="1" applyProtection="1">
      <alignment vertical="center" wrapText="1" readingOrder="1"/>
      <protection hidden="1"/>
    </xf>
    <xf numFmtId="165" fontId="101" fillId="23" borderId="22" xfId="1" applyFont="1" applyFill="1" applyBorder="1" applyAlignment="1" applyProtection="1">
      <alignment vertical="center" wrapText="1" readingOrder="1"/>
      <protection hidden="1"/>
    </xf>
    <xf numFmtId="0" fontId="53" fillId="26" borderId="25" xfId="0" applyFont="1" applyFill="1" applyBorder="1" applyAlignment="1" applyProtection="1">
      <alignment horizontal="left" vertical="center" wrapText="1" readingOrder="1"/>
      <protection hidden="1"/>
    </xf>
    <xf numFmtId="2" fontId="7" fillId="26" borderId="13" xfId="0" applyNumberFormat="1" applyFont="1" applyFill="1" applyBorder="1" applyProtection="1">
      <protection hidden="1"/>
    </xf>
    <xf numFmtId="2" fontId="7" fillId="0" borderId="23" xfId="0" applyNumberFormat="1" applyFont="1" applyBorder="1" applyProtection="1">
      <protection hidden="1"/>
    </xf>
    <xf numFmtId="2" fontId="7" fillId="7" borderId="13" xfId="1" applyNumberFormat="1" applyFont="1" applyFill="1" applyBorder="1" applyProtection="1">
      <protection hidden="1"/>
    </xf>
    <xf numFmtId="2" fontId="7" fillId="0" borderId="33" xfId="0" applyNumberFormat="1" applyFont="1" applyBorder="1" applyProtection="1">
      <protection hidden="1"/>
    </xf>
    <xf numFmtId="2" fontId="101" fillId="7" borderId="13" xfId="1" applyNumberFormat="1" applyFont="1" applyFill="1" applyBorder="1" applyAlignment="1" applyProtection="1">
      <alignment horizontal="left" vertical="center" wrapText="1" readingOrder="1"/>
      <protection hidden="1"/>
    </xf>
    <xf numFmtId="2" fontId="7" fillId="26" borderId="23" xfId="0" applyNumberFormat="1" applyFont="1" applyFill="1" applyBorder="1" applyProtection="1">
      <protection hidden="1"/>
    </xf>
    <xf numFmtId="2" fontId="7" fillId="26" borderId="33" xfId="0" applyNumberFormat="1" applyFont="1" applyFill="1" applyBorder="1" applyProtection="1">
      <protection hidden="1"/>
    </xf>
    <xf numFmtId="2" fontId="7" fillId="23" borderId="19" xfId="0" applyNumberFormat="1" applyFont="1" applyFill="1" applyBorder="1" applyProtection="1">
      <protection hidden="1"/>
    </xf>
    <xf numFmtId="2" fontId="101" fillId="7" borderId="13" xfId="1" applyNumberFormat="1" applyFont="1" applyFill="1" applyBorder="1" applyAlignment="1" applyProtection="1">
      <alignment vertical="center" wrapText="1" readingOrder="1"/>
      <protection hidden="1"/>
    </xf>
    <xf numFmtId="2" fontId="99" fillId="7" borderId="13" xfId="1" applyNumberFormat="1" applyFont="1" applyFill="1" applyBorder="1" applyAlignment="1" applyProtection="1">
      <alignment vertical="center" wrapText="1" readingOrder="1"/>
      <protection hidden="1"/>
    </xf>
    <xf numFmtId="2" fontId="31" fillId="28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0" xfId="65" applyProtection="1">
      <protection hidden="1"/>
    </xf>
    <xf numFmtId="0" fontId="6" fillId="0" borderId="11" xfId="65" applyBorder="1" applyProtection="1">
      <protection hidden="1"/>
    </xf>
    <xf numFmtId="165" fontId="0" fillId="0" borderId="11" xfId="37" applyFont="1" applyBorder="1" applyProtection="1">
      <protection hidden="1"/>
    </xf>
    <xf numFmtId="0" fontId="11" fillId="0" borderId="18" xfId="65" applyFont="1" applyBorder="1" applyAlignment="1" applyProtection="1">
      <alignment horizontal="center" vertical="center"/>
      <protection hidden="1"/>
    </xf>
    <xf numFmtId="165" fontId="0" fillId="0" borderId="0" xfId="37" applyFont="1" applyBorder="1" applyProtection="1">
      <protection hidden="1"/>
    </xf>
    <xf numFmtId="0" fontId="19" fillId="7" borderId="37" xfId="65" applyFont="1" applyFill="1" applyBorder="1" applyAlignment="1" applyProtection="1">
      <alignment horizontal="center" vertical="center" wrapText="1"/>
      <protection hidden="1"/>
    </xf>
    <xf numFmtId="0" fontId="6" fillId="0" borderId="12" xfId="65" applyBorder="1" applyProtection="1">
      <protection hidden="1"/>
    </xf>
    <xf numFmtId="165" fontId="0" fillId="0" borderId="12" xfId="37" applyFont="1" applyBorder="1" applyProtection="1">
      <protection hidden="1"/>
    </xf>
    <xf numFmtId="0" fontId="12" fillId="0" borderId="0" xfId="65" applyFont="1" applyProtection="1">
      <protection hidden="1"/>
    </xf>
    <xf numFmtId="0" fontId="4" fillId="2" borderId="13" xfId="65" applyFont="1" applyFill="1" applyBorder="1" applyAlignment="1" applyProtection="1">
      <alignment horizontal="center" vertical="center" wrapText="1"/>
      <protection hidden="1"/>
    </xf>
    <xf numFmtId="165" fontId="4" fillId="2" borderId="13" xfId="37" applyFont="1" applyFill="1" applyBorder="1" applyAlignment="1" applyProtection="1">
      <alignment horizontal="center" vertical="center" wrapText="1"/>
      <protection hidden="1"/>
    </xf>
    <xf numFmtId="0" fontId="4" fillId="17" borderId="13" xfId="65" applyFont="1" applyFill="1" applyBorder="1" applyAlignment="1" applyProtection="1">
      <alignment horizontal="left" vertical="center" wrapText="1"/>
      <protection hidden="1"/>
    </xf>
    <xf numFmtId="0" fontId="17" fillId="0" borderId="0" xfId="65" applyFont="1" applyAlignment="1" applyProtection="1">
      <alignment textRotation="90"/>
      <protection hidden="1"/>
    </xf>
    <xf numFmtId="0" fontId="6" fillId="6" borderId="2" xfId="65" applyFill="1" applyBorder="1" applyAlignment="1" applyProtection="1">
      <alignment horizontal="center" vertical="center"/>
      <protection hidden="1"/>
    </xf>
    <xf numFmtId="165" fontId="6" fillId="4" borderId="4" xfId="37" applyFont="1" applyFill="1" applyBorder="1" applyAlignment="1" applyProtection="1">
      <alignment vertical="center"/>
      <protection hidden="1"/>
    </xf>
    <xf numFmtId="165" fontId="6" fillId="0" borderId="0" xfId="65" applyNumberFormat="1" applyProtection="1">
      <protection hidden="1"/>
    </xf>
    <xf numFmtId="0" fontId="6" fillId="6" borderId="7" xfId="65" applyFill="1" applyBorder="1" applyAlignment="1" applyProtection="1">
      <alignment horizontal="center" vertical="center"/>
      <protection hidden="1"/>
    </xf>
    <xf numFmtId="0" fontId="6" fillId="6" borderId="16" xfId="65" applyFill="1" applyBorder="1" applyAlignment="1" applyProtection="1">
      <alignment horizontal="center" vertical="center"/>
      <protection hidden="1"/>
    </xf>
    <xf numFmtId="0" fontId="2" fillId="0" borderId="50" xfId="65" applyFont="1" applyBorder="1" applyAlignment="1" applyProtection="1">
      <alignment vertical="center"/>
      <protection hidden="1"/>
    </xf>
    <xf numFmtId="165" fontId="0" fillId="0" borderId="14" xfId="37" applyFont="1" applyFill="1" applyBorder="1" applyAlignment="1" applyProtection="1">
      <alignment vertical="center"/>
      <protection hidden="1"/>
    </xf>
    <xf numFmtId="0" fontId="51" fillId="7" borderId="13" xfId="65" applyFont="1" applyFill="1" applyBorder="1" applyAlignment="1" applyProtection="1">
      <alignment horizontal="center" vertical="center"/>
      <protection hidden="1"/>
    </xf>
    <xf numFmtId="0" fontId="4" fillId="7" borderId="13" xfId="65" applyFont="1" applyFill="1" applyBorder="1" applyAlignment="1" applyProtection="1">
      <alignment horizontal="center" vertical="center"/>
      <protection hidden="1"/>
    </xf>
    <xf numFmtId="165" fontId="4" fillId="7" borderId="20" xfId="37" applyFont="1" applyFill="1" applyBorder="1" applyAlignment="1" applyProtection="1">
      <alignment vertical="center"/>
      <protection hidden="1"/>
    </xf>
    <xf numFmtId="0" fontId="6" fillId="0" borderId="0" xfId="65" applyAlignment="1" applyProtection="1">
      <alignment vertical="center"/>
      <protection hidden="1"/>
    </xf>
    <xf numFmtId="165" fontId="0" fillId="0" borderId="0" xfId="37" applyFont="1" applyFill="1" applyBorder="1" applyAlignment="1" applyProtection="1">
      <alignment vertical="center"/>
      <protection hidden="1"/>
    </xf>
    <xf numFmtId="0" fontId="51" fillId="0" borderId="0" xfId="65" applyFont="1" applyAlignment="1" applyProtection="1">
      <alignment horizontal="center" vertical="center"/>
      <protection hidden="1"/>
    </xf>
    <xf numFmtId="0" fontId="4" fillId="0" borderId="7" xfId="65" applyFont="1" applyBorder="1" applyAlignment="1" applyProtection="1">
      <alignment horizontal="center" vertical="center"/>
      <protection hidden="1"/>
    </xf>
    <xf numFmtId="165" fontId="4" fillId="0" borderId="10" xfId="37" applyFont="1" applyFill="1" applyBorder="1" applyAlignment="1" applyProtection="1">
      <alignment vertical="center"/>
      <protection hidden="1"/>
    </xf>
    <xf numFmtId="165" fontId="4" fillId="0" borderId="10" xfId="65" applyNumberFormat="1" applyFont="1" applyBorder="1" applyAlignment="1" applyProtection="1">
      <alignment horizontal="center" vertical="center"/>
      <protection hidden="1"/>
    </xf>
    <xf numFmtId="0" fontId="4" fillId="0" borderId="10" xfId="65" applyFont="1" applyBorder="1" applyAlignment="1" applyProtection="1">
      <alignment horizontal="center" vertical="center"/>
      <protection hidden="1"/>
    </xf>
    <xf numFmtId="0" fontId="6" fillId="0" borderId="34" xfId="65" applyBorder="1" applyAlignment="1" applyProtection="1">
      <alignment vertical="center"/>
      <protection hidden="1"/>
    </xf>
    <xf numFmtId="0" fontId="2" fillId="0" borderId="0" xfId="65" applyFont="1" applyAlignment="1" applyProtection="1">
      <alignment vertical="center" wrapText="1"/>
      <protection hidden="1"/>
    </xf>
    <xf numFmtId="0" fontId="52" fillId="7" borderId="10" xfId="65" applyFont="1" applyFill="1" applyBorder="1" applyAlignment="1" applyProtection="1">
      <alignment horizontal="center" vertical="center"/>
      <protection hidden="1"/>
    </xf>
    <xf numFmtId="165" fontId="52" fillId="4" borderId="10" xfId="37" applyFont="1" applyFill="1" applyBorder="1" applyAlignment="1" applyProtection="1">
      <alignment vertical="center"/>
      <protection hidden="1"/>
    </xf>
    <xf numFmtId="0" fontId="6" fillId="0" borderId="0" xfId="65" applyAlignment="1" applyProtection="1">
      <alignment vertical="center" wrapText="1"/>
      <protection hidden="1"/>
    </xf>
    <xf numFmtId="0" fontId="6" fillId="0" borderId="0" xfId="65" applyBorder="1" applyAlignment="1" applyProtection="1">
      <alignment vertical="center"/>
      <protection hidden="1"/>
    </xf>
    <xf numFmtId="0" fontId="52" fillId="7" borderId="24" xfId="65" applyFont="1" applyFill="1" applyBorder="1" applyAlignment="1" applyProtection="1">
      <alignment horizontal="center" vertical="center"/>
      <protection hidden="1"/>
    </xf>
    <xf numFmtId="0" fontId="6" fillId="0" borderId="48" xfId="65" applyBorder="1" applyAlignment="1" applyProtection="1">
      <alignment vertical="center"/>
      <protection hidden="1"/>
    </xf>
    <xf numFmtId="0" fontId="6" fillId="0" borderId="49" xfId="65" applyBorder="1" applyAlignment="1" applyProtection="1">
      <alignment vertical="center"/>
      <protection hidden="1"/>
    </xf>
    <xf numFmtId="0" fontId="52" fillId="28" borderId="25" xfId="65" applyFont="1" applyFill="1" applyBorder="1" applyAlignment="1" applyProtection="1">
      <alignment horizontal="center" vertical="center"/>
      <protection hidden="1"/>
    </xf>
    <xf numFmtId="0" fontId="52" fillId="28" borderId="13" xfId="65" applyFont="1" applyFill="1" applyBorder="1" applyAlignment="1" applyProtection="1">
      <alignment horizontal="center" vertical="center"/>
      <protection hidden="1"/>
    </xf>
    <xf numFmtId="165" fontId="52" fillId="28" borderId="23" xfId="37" applyFont="1" applyFill="1" applyBorder="1" applyAlignment="1" applyProtection="1">
      <alignment horizontal="center" vertical="center"/>
      <protection hidden="1"/>
    </xf>
    <xf numFmtId="0" fontId="96" fillId="0" borderId="0" xfId="65" applyFont="1" applyProtection="1">
      <protection hidden="1"/>
    </xf>
    <xf numFmtId="43" fontId="97" fillId="0" borderId="0" xfId="65" applyNumberFormat="1" applyFont="1" applyProtection="1">
      <protection hidden="1"/>
    </xf>
    <xf numFmtId="165" fontId="6" fillId="4" borderId="9" xfId="37" applyFont="1" applyFill="1" applyBorder="1" applyAlignment="1" applyProtection="1">
      <alignment vertical="center"/>
      <protection hidden="1"/>
    </xf>
    <xf numFmtId="0" fontId="6" fillId="6" borderId="10" xfId="65" applyFill="1" applyBorder="1" applyAlignment="1" applyProtection="1">
      <alignment horizontal="center" vertical="center"/>
      <protection hidden="1"/>
    </xf>
    <xf numFmtId="0" fontId="6" fillId="6" borderId="24" xfId="65" applyFill="1" applyBorder="1" applyAlignment="1" applyProtection="1">
      <alignment horizontal="center" vertical="center"/>
      <protection hidden="1"/>
    </xf>
    <xf numFmtId="0" fontId="51" fillId="4" borderId="13" xfId="65" applyFont="1" applyFill="1" applyBorder="1" applyAlignment="1" applyProtection="1">
      <alignment horizontal="center" vertical="center"/>
      <protection hidden="1"/>
    </xf>
    <xf numFmtId="0" fontId="4" fillId="7" borderId="33" xfId="65" applyFont="1" applyFill="1" applyBorder="1" applyAlignment="1" applyProtection="1">
      <alignment horizontal="center" vertical="center"/>
      <protection hidden="1"/>
    </xf>
    <xf numFmtId="165" fontId="4" fillId="7" borderId="37" xfId="37" applyFont="1" applyFill="1" applyBorder="1" applyAlignment="1" applyProtection="1">
      <alignment vertical="center"/>
      <protection hidden="1"/>
    </xf>
    <xf numFmtId="165" fontId="4" fillId="0" borderId="7" xfId="37" applyFont="1" applyFill="1" applyBorder="1" applyAlignment="1" applyProtection="1">
      <alignment vertical="center"/>
      <protection hidden="1"/>
    </xf>
    <xf numFmtId="0" fontId="98" fillId="4" borderId="10" xfId="65" applyFont="1" applyFill="1" applyBorder="1" applyAlignment="1" applyProtection="1">
      <alignment horizontal="center" vertical="center"/>
      <protection hidden="1"/>
    </xf>
    <xf numFmtId="165" fontId="98" fillId="4" borderId="10" xfId="37" applyFont="1" applyFill="1" applyBorder="1" applyAlignment="1" applyProtection="1">
      <alignment vertical="center"/>
      <protection hidden="1"/>
    </xf>
    <xf numFmtId="0" fontId="98" fillId="4" borderId="24" xfId="65" applyFont="1" applyFill="1" applyBorder="1" applyAlignment="1" applyProtection="1">
      <alignment horizontal="center" vertical="center"/>
      <protection hidden="1"/>
    </xf>
    <xf numFmtId="165" fontId="52" fillId="28" borderId="13" xfId="37" applyFont="1" applyFill="1" applyBorder="1" applyAlignment="1" applyProtection="1">
      <alignment horizontal="center" vertical="center"/>
      <protection hidden="1"/>
    </xf>
    <xf numFmtId="165" fontId="4" fillId="28" borderId="13" xfId="37" applyFont="1" applyFill="1" applyBorder="1" applyAlignment="1" applyProtection="1">
      <alignment vertical="center"/>
      <protection hidden="1"/>
    </xf>
    <xf numFmtId="0" fontId="6" fillId="0" borderId="33" xfId="65" applyBorder="1" applyProtection="1">
      <protection hidden="1"/>
    </xf>
    <xf numFmtId="0" fontId="6" fillId="23" borderId="13" xfId="65" applyFill="1" applyBorder="1" applyProtection="1">
      <protection hidden="1"/>
    </xf>
    <xf numFmtId="0" fontId="12" fillId="0" borderId="13" xfId="65" applyFont="1" applyBorder="1" applyProtection="1">
      <protection hidden="1"/>
    </xf>
    <xf numFmtId="0" fontId="12" fillId="0" borderId="13" xfId="65" applyFont="1" applyBorder="1" applyAlignment="1" applyProtection="1">
      <alignment horizontal="center" vertical="center"/>
      <protection hidden="1"/>
    </xf>
    <xf numFmtId="165" fontId="12" fillId="0" borderId="13" xfId="37" applyFont="1" applyFill="1" applyBorder="1" applyAlignment="1" applyProtection="1">
      <alignment horizontal="center" vertical="center"/>
      <protection hidden="1"/>
    </xf>
    <xf numFmtId="0" fontId="12" fillId="23" borderId="0" xfId="65" applyFont="1" applyFill="1" applyProtection="1">
      <protection hidden="1"/>
    </xf>
    <xf numFmtId="0" fontId="98" fillId="4" borderId="6" xfId="65" applyFont="1" applyFill="1" applyBorder="1" applyAlignment="1" applyProtection="1">
      <alignment horizontal="center" vertical="center"/>
      <protection hidden="1"/>
    </xf>
    <xf numFmtId="0" fontId="98" fillId="26" borderId="7" xfId="65" applyFont="1" applyFill="1" applyBorder="1" applyAlignment="1" applyProtection="1">
      <alignment horizontal="center" vertical="center"/>
      <protection hidden="1"/>
    </xf>
    <xf numFmtId="165" fontId="98" fillId="26" borderId="10" xfId="37" applyFont="1" applyFill="1" applyBorder="1" applyAlignment="1" applyProtection="1">
      <alignment horizontal="center" vertical="center"/>
      <protection hidden="1"/>
    </xf>
    <xf numFmtId="175" fontId="99" fillId="23" borderId="7" xfId="65" applyNumberFormat="1" applyFont="1" applyFill="1" applyBorder="1" applyAlignment="1" applyProtection="1">
      <alignment horizontal="center" vertical="center"/>
      <protection hidden="1"/>
    </xf>
    <xf numFmtId="175" fontId="99" fillId="7" borderId="7" xfId="65" applyNumberFormat="1" applyFont="1" applyFill="1" applyBorder="1" applyAlignment="1" applyProtection="1">
      <alignment horizontal="center" vertical="center"/>
      <protection hidden="1"/>
    </xf>
    <xf numFmtId="0" fontId="98" fillId="4" borderId="17" xfId="65" applyFont="1" applyFill="1" applyBorder="1" applyAlignment="1" applyProtection="1">
      <alignment horizontal="center" vertical="center"/>
      <protection hidden="1"/>
    </xf>
    <xf numFmtId="0" fontId="98" fillId="26" borderId="10" xfId="65" applyFont="1" applyFill="1" applyBorder="1" applyAlignment="1" applyProtection="1">
      <alignment horizontal="center" vertical="center"/>
      <protection hidden="1"/>
    </xf>
    <xf numFmtId="175" fontId="99" fillId="23" borderId="10" xfId="65" applyNumberFormat="1" applyFont="1" applyFill="1" applyBorder="1" applyAlignment="1" applyProtection="1">
      <alignment horizontal="center" vertical="center"/>
      <protection hidden="1"/>
    </xf>
    <xf numFmtId="175" fontId="99" fillId="7" borderId="10" xfId="65" applyNumberFormat="1" applyFont="1" applyFill="1" applyBorder="1" applyAlignment="1" applyProtection="1">
      <alignment horizontal="center" vertical="center"/>
      <protection hidden="1"/>
    </xf>
    <xf numFmtId="0" fontId="98" fillId="4" borderId="39" xfId="65" applyFont="1" applyFill="1" applyBorder="1" applyAlignment="1" applyProtection="1">
      <alignment horizontal="center" vertical="center"/>
      <protection hidden="1"/>
    </xf>
    <xf numFmtId="175" fontId="99" fillId="7" borderId="24" xfId="65" applyNumberFormat="1" applyFont="1" applyFill="1" applyBorder="1" applyAlignment="1" applyProtection="1">
      <alignment horizontal="center" vertical="center"/>
      <protection hidden="1"/>
    </xf>
    <xf numFmtId="175" fontId="99" fillId="23" borderId="27" xfId="65" applyNumberFormat="1" applyFont="1" applyFill="1" applyBorder="1" applyAlignment="1" applyProtection="1">
      <alignment horizontal="center" vertical="center"/>
      <protection hidden="1"/>
    </xf>
    <xf numFmtId="175" fontId="111" fillId="28" borderId="13" xfId="65" applyNumberFormat="1" applyFont="1" applyFill="1" applyBorder="1" applyAlignment="1" applyProtection="1">
      <alignment horizontal="center" vertical="center"/>
      <protection hidden="1"/>
    </xf>
    <xf numFmtId="43" fontId="6" fillId="32" borderId="13" xfId="65" applyNumberFormat="1" applyFill="1" applyBorder="1" applyProtection="1">
      <protection hidden="1"/>
    </xf>
    <xf numFmtId="165" fontId="31" fillId="8" borderId="7" xfId="37" applyFont="1" applyFill="1" applyBorder="1" applyAlignment="1" applyProtection="1">
      <alignment vertical="center"/>
      <protection locked="0"/>
    </xf>
    <xf numFmtId="0" fontId="2" fillId="8" borderId="26" xfId="65" applyFont="1" applyFill="1" applyBorder="1" applyAlignment="1" applyProtection="1">
      <alignment vertical="center"/>
      <protection locked="0"/>
    </xf>
    <xf numFmtId="165" fontId="31" fillId="8" borderId="2" xfId="37" applyFont="1" applyFill="1" applyBorder="1" applyAlignment="1" applyProtection="1">
      <alignment vertical="center"/>
      <protection locked="0"/>
    </xf>
    <xf numFmtId="0" fontId="2" fillId="8" borderId="5" xfId="65" applyFont="1" applyFill="1" applyBorder="1" applyAlignment="1" applyProtection="1">
      <alignment vertical="center"/>
      <protection locked="0"/>
    </xf>
    <xf numFmtId="165" fontId="31" fillId="8" borderId="10" xfId="37" applyFont="1" applyFill="1" applyBorder="1" applyAlignment="1" applyProtection="1">
      <alignment vertical="center"/>
      <protection locked="0"/>
    </xf>
    <xf numFmtId="0" fontId="6" fillId="8" borderId="10" xfId="65" applyFill="1" applyBorder="1" applyAlignment="1" applyProtection="1">
      <alignment vertical="center"/>
      <protection locked="0"/>
    </xf>
    <xf numFmtId="0" fontId="6" fillId="8" borderId="2" xfId="65" applyFill="1" applyBorder="1" applyAlignment="1" applyProtection="1">
      <alignment horizontal="center" vertical="center"/>
      <protection locked="0"/>
    </xf>
    <xf numFmtId="0" fontId="6" fillId="8" borderId="3" xfId="65" applyFill="1" applyBorder="1" applyAlignment="1" applyProtection="1">
      <alignment horizontal="center" vertical="center"/>
      <protection locked="0"/>
    </xf>
    <xf numFmtId="0" fontId="6" fillId="8" borderId="7" xfId="65" applyFill="1" applyBorder="1" applyAlignment="1" applyProtection="1">
      <alignment horizontal="center" vertical="center"/>
      <protection locked="0"/>
    </xf>
    <xf numFmtId="0" fontId="6" fillId="8" borderId="8" xfId="65" applyFill="1" applyBorder="1" applyAlignment="1" applyProtection="1">
      <alignment horizontal="center" vertical="center"/>
      <protection locked="0"/>
    </xf>
    <xf numFmtId="0" fontId="6" fillId="8" borderId="10" xfId="65" applyFill="1" applyBorder="1" applyAlignment="1" applyProtection="1">
      <alignment horizontal="center" vertical="center"/>
      <protection locked="0"/>
    </xf>
    <xf numFmtId="0" fontId="6" fillId="8" borderId="27" xfId="65" applyFill="1" applyBorder="1" applyAlignment="1" applyProtection="1">
      <alignment horizontal="center" vertical="center"/>
      <protection locked="0"/>
    </xf>
    <xf numFmtId="0" fontId="6" fillId="8" borderId="24" xfId="65" applyFill="1" applyBorder="1" applyAlignment="1" applyProtection="1">
      <alignment horizontal="center" vertical="center"/>
      <protection locked="0"/>
    </xf>
    <xf numFmtId="0" fontId="6" fillId="8" borderId="28" xfId="65" applyFill="1" applyBorder="1" applyAlignment="1" applyProtection="1">
      <alignment horizontal="center" vertical="center"/>
      <protection locked="0"/>
    </xf>
    <xf numFmtId="0" fontId="52" fillId="8" borderId="10" xfId="65" applyFont="1" applyFill="1" applyBorder="1" applyAlignment="1" applyProtection="1">
      <alignment horizontal="center" vertical="center"/>
      <protection locked="0"/>
    </xf>
    <xf numFmtId="0" fontId="52" fillId="8" borderId="24" xfId="65" applyFont="1" applyFill="1" applyBorder="1" applyAlignment="1" applyProtection="1">
      <alignment horizontal="center" vertical="center"/>
      <protection locked="0"/>
    </xf>
    <xf numFmtId="0" fontId="2" fillId="8" borderId="29" xfId="65" applyFont="1" applyFill="1" applyBorder="1" applyAlignment="1" applyProtection="1">
      <alignment vertical="center"/>
      <protection locked="0"/>
    </xf>
    <xf numFmtId="165" fontId="6" fillId="8" borderId="10" xfId="37" applyFont="1" applyFill="1" applyBorder="1" applyAlignment="1" applyProtection="1">
      <alignment vertical="center"/>
      <protection locked="0"/>
    </xf>
    <xf numFmtId="0" fontId="2" fillId="8" borderId="30" xfId="65" applyFont="1" applyFill="1" applyBorder="1" applyAlignment="1" applyProtection="1">
      <alignment vertical="center"/>
      <protection locked="0"/>
    </xf>
    <xf numFmtId="165" fontId="6" fillId="8" borderId="24" xfId="37" applyFont="1" applyFill="1" applyBorder="1" applyAlignment="1" applyProtection="1">
      <alignment vertical="center"/>
      <protection locked="0"/>
    </xf>
    <xf numFmtId="0" fontId="6" fillId="8" borderId="30" xfId="65" applyFill="1" applyBorder="1" applyAlignment="1" applyProtection="1">
      <alignment vertical="center"/>
      <protection locked="0"/>
    </xf>
    <xf numFmtId="0" fontId="6" fillId="8" borderId="16" xfId="65" applyFill="1" applyBorder="1" applyAlignment="1" applyProtection="1">
      <alignment horizontal="center" vertical="center"/>
      <protection locked="0"/>
    </xf>
    <xf numFmtId="0" fontId="98" fillId="8" borderId="10" xfId="65" applyFont="1" applyFill="1" applyBorder="1" applyAlignment="1" applyProtection="1">
      <alignment horizontal="center" vertical="center"/>
      <protection locked="0"/>
    </xf>
    <xf numFmtId="0" fontId="98" fillId="8" borderId="24" xfId="65" applyFont="1" applyFill="1" applyBorder="1" applyAlignment="1" applyProtection="1">
      <alignment horizontal="center" vertical="center"/>
      <protection locked="0"/>
    </xf>
    <xf numFmtId="0" fontId="2" fillId="8" borderId="31" xfId="65" applyFont="1" applyFill="1" applyBorder="1" applyAlignment="1" applyProtection="1">
      <alignment horizontal="center" vertical="center"/>
      <protection locked="0"/>
    </xf>
    <xf numFmtId="172" fontId="101" fillId="7" borderId="2" xfId="1" applyNumberFormat="1" applyFont="1" applyFill="1" applyBorder="1" applyAlignment="1">
      <alignment vertical="center" wrapText="1" readingOrder="1"/>
    </xf>
    <xf numFmtId="165" fontId="101" fillId="7" borderId="10" xfId="1" applyFont="1" applyFill="1" applyBorder="1" applyAlignment="1">
      <alignment vertical="center" wrapText="1" readingOrder="1"/>
    </xf>
    <xf numFmtId="165" fontId="101" fillId="7" borderId="51" xfId="1" applyFont="1" applyFill="1" applyBorder="1" applyAlignment="1">
      <alignment vertical="center" wrapText="1" readingOrder="1"/>
    </xf>
    <xf numFmtId="2" fontId="0" fillId="8" borderId="2" xfId="0" applyNumberFormat="1" applyFill="1" applyBorder="1" applyAlignment="1" applyProtection="1">
      <alignment vertical="center"/>
      <protection locked="0"/>
    </xf>
    <xf numFmtId="2" fontId="0" fillId="8" borderId="29" xfId="0" applyNumberFormat="1" applyFill="1" applyBorder="1" applyAlignment="1" applyProtection="1">
      <alignment vertical="center"/>
      <protection locked="0"/>
    </xf>
    <xf numFmtId="2" fontId="0" fillId="8" borderId="10" xfId="0" applyNumberFormat="1" applyFill="1" applyBorder="1" applyAlignment="1" applyProtection="1">
      <alignment vertical="center"/>
      <protection locked="0"/>
    </xf>
    <xf numFmtId="2" fontId="0" fillId="8" borderId="50" xfId="0" applyNumberFormat="1" applyFill="1" applyBorder="1" applyAlignment="1" applyProtection="1">
      <alignment vertical="center"/>
      <protection locked="0"/>
    </xf>
    <xf numFmtId="2" fontId="0" fillId="8" borderId="51" xfId="0" applyNumberFormat="1" applyFill="1" applyBorder="1" applyAlignment="1" applyProtection="1">
      <alignment vertical="center"/>
      <protection locked="0"/>
    </xf>
    <xf numFmtId="2" fontId="101" fillId="8" borderId="2" xfId="0" applyNumberFormat="1" applyFont="1" applyFill="1" applyBorder="1" applyAlignment="1" applyProtection="1">
      <alignment vertical="center" wrapText="1" readingOrder="1"/>
      <protection locked="0"/>
    </xf>
    <xf numFmtId="2" fontId="101" fillId="8" borderId="10" xfId="0" applyNumberFormat="1" applyFont="1" applyFill="1" applyBorder="1" applyAlignment="1" applyProtection="1">
      <alignment vertical="center" wrapText="1" readingOrder="1"/>
      <protection locked="0"/>
    </xf>
    <xf numFmtId="165" fontId="101" fillId="8" borderId="2" xfId="1" applyFont="1" applyFill="1" applyBorder="1" applyAlignment="1" applyProtection="1">
      <alignment vertical="center" wrapText="1" readingOrder="1"/>
      <protection locked="0"/>
    </xf>
    <xf numFmtId="165" fontId="101" fillId="8" borderId="10" xfId="1" applyFont="1" applyFill="1" applyBorder="1" applyAlignment="1" applyProtection="1">
      <alignment vertical="center" wrapText="1" readingOrder="1"/>
      <protection locked="0"/>
    </xf>
    <xf numFmtId="165" fontId="62" fillId="8" borderId="51" xfId="1" applyFont="1" applyFill="1" applyBorder="1" applyAlignment="1" applyProtection="1">
      <alignment vertical="center"/>
      <protection locked="0"/>
    </xf>
    <xf numFmtId="2" fontId="0" fillId="8" borderId="44" xfId="0" applyNumberFormat="1" applyFill="1" applyBorder="1" applyAlignment="1" applyProtection="1">
      <alignment vertical="center"/>
      <protection locked="0"/>
    </xf>
    <xf numFmtId="2" fontId="0" fillId="8" borderId="63" xfId="0" applyNumberFormat="1" applyFill="1" applyBorder="1" applyAlignment="1" applyProtection="1">
      <alignment vertical="center"/>
      <protection locked="0"/>
    </xf>
    <xf numFmtId="165" fontId="62" fillId="8" borderId="44" xfId="1" applyFont="1" applyFill="1" applyBorder="1" applyAlignment="1" applyProtection="1">
      <alignment vertical="center"/>
      <protection locked="0"/>
    </xf>
    <xf numFmtId="165" fontId="62" fillId="8" borderId="63" xfId="1" applyFont="1" applyFill="1" applyBorder="1" applyAlignment="1" applyProtection="1">
      <alignment vertical="center"/>
      <protection locked="0"/>
    </xf>
    <xf numFmtId="2" fontId="0" fillId="8" borderId="36" xfId="0" applyNumberFormat="1" applyFill="1" applyBorder="1" applyAlignment="1" applyProtection="1">
      <alignment vertical="center"/>
      <protection locked="0"/>
    </xf>
    <xf numFmtId="2" fontId="0" fillId="8" borderId="41" xfId="0" applyNumberFormat="1" applyFill="1" applyBorder="1" applyAlignment="1" applyProtection="1">
      <alignment vertical="center"/>
      <protection locked="0"/>
    </xf>
    <xf numFmtId="165" fontId="62" fillId="8" borderId="45" xfId="1" applyFont="1" applyFill="1" applyBorder="1" applyAlignment="1" applyProtection="1">
      <alignment vertical="center"/>
      <protection locked="0"/>
    </xf>
    <xf numFmtId="165" fontId="2" fillId="8" borderId="63" xfId="1" applyFont="1" applyFill="1" applyBorder="1" applyAlignment="1" applyProtection="1">
      <alignment vertical="center"/>
      <protection locked="0"/>
    </xf>
    <xf numFmtId="0" fontId="4" fillId="5" borderId="34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2" fillId="5" borderId="60" xfId="0" applyFont="1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5" borderId="21" xfId="0" applyFill="1" applyBorder="1" applyAlignment="1">
      <alignment vertical="center" wrapText="1"/>
    </xf>
    <xf numFmtId="0" fontId="4" fillId="34" borderId="25" xfId="0" applyFont="1" applyFill="1" applyBorder="1" applyAlignment="1">
      <alignment horizontal="left" vertical="center" wrapText="1"/>
    </xf>
    <xf numFmtId="0" fontId="4" fillId="34" borderId="33" xfId="0" applyFont="1" applyFill="1" applyBorder="1" applyAlignment="1">
      <alignment horizontal="left" vertical="center" wrapText="1"/>
    </xf>
    <xf numFmtId="0" fontId="4" fillId="34" borderId="23" xfId="0" applyFont="1" applyFill="1" applyBorder="1" applyAlignment="1">
      <alignment horizontal="left" vertical="center" wrapText="1"/>
    </xf>
    <xf numFmtId="0" fontId="4" fillId="20" borderId="25" xfId="0" applyFont="1" applyFill="1" applyBorder="1" applyAlignment="1">
      <alignment horizontal="left" vertical="center" wrapText="1"/>
    </xf>
    <xf numFmtId="0" fontId="4" fillId="20" borderId="33" xfId="0" applyFont="1" applyFill="1" applyBorder="1" applyAlignment="1">
      <alignment horizontal="left" vertical="center" wrapText="1"/>
    </xf>
    <xf numFmtId="0" fontId="4" fillId="20" borderId="23" xfId="0" applyFont="1" applyFill="1" applyBorder="1" applyAlignment="1">
      <alignment horizontal="left" vertical="center" wrapText="1"/>
    </xf>
    <xf numFmtId="0" fontId="4" fillId="35" borderId="25" xfId="0" applyFont="1" applyFill="1" applyBorder="1" applyAlignment="1">
      <alignment horizontal="left" vertical="center" wrapText="1"/>
    </xf>
    <xf numFmtId="0" fontId="4" fillId="35" borderId="33" xfId="0" applyFont="1" applyFill="1" applyBorder="1" applyAlignment="1">
      <alignment horizontal="left" vertical="center" wrapText="1"/>
    </xf>
    <xf numFmtId="0" fontId="4" fillId="35" borderId="23" xfId="0" applyFont="1" applyFill="1" applyBorder="1" applyAlignment="1">
      <alignment horizontal="left" vertical="center" wrapText="1"/>
    </xf>
    <xf numFmtId="0" fontId="50" fillId="33" borderId="25" xfId="0" applyFont="1" applyFill="1" applyBorder="1" applyAlignment="1">
      <alignment horizontal="left" vertical="center" wrapText="1"/>
    </xf>
    <xf numFmtId="0" fontId="50" fillId="33" borderId="33" xfId="0" applyFont="1" applyFill="1" applyBorder="1" applyAlignment="1">
      <alignment horizontal="left" vertical="center" wrapText="1"/>
    </xf>
    <xf numFmtId="0" fontId="50" fillId="33" borderId="23" xfId="0" applyFont="1" applyFill="1" applyBorder="1" applyAlignment="1">
      <alignment horizontal="left" vertical="center" wrapText="1"/>
    </xf>
    <xf numFmtId="0" fontId="4" fillId="8" borderId="25" xfId="0" applyFont="1" applyFill="1" applyBorder="1" applyAlignment="1">
      <alignment horizontal="center" wrapText="1"/>
    </xf>
    <xf numFmtId="0" fontId="4" fillId="8" borderId="33" xfId="0" applyFont="1" applyFill="1" applyBorder="1" applyAlignment="1">
      <alignment horizontal="center" wrapText="1"/>
    </xf>
    <xf numFmtId="0" fontId="4" fillId="8" borderId="23" xfId="0" applyFont="1" applyFill="1" applyBorder="1" applyAlignment="1">
      <alignment horizontal="center" wrapText="1"/>
    </xf>
    <xf numFmtId="0" fontId="4" fillId="17" borderId="25" xfId="0" applyFont="1" applyFill="1" applyBorder="1" applyAlignment="1">
      <alignment horizontal="left" vertical="center" wrapText="1"/>
    </xf>
    <xf numFmtId="0" fontId="4" fillId="17" borderId="33" xfId="0" applyFont="1" applyFill="1" applyBorder="1" applyAlignment="1">
      <alignment horizontal="left" vertical="center" wrapText="1"/>
    </xf>
    <xf numFmtId="0" fontId="4" fillId="17" borderId="23" xfId="0" applyFont="1" applyFill="1" applyBorder="1" applyAlignment="1">
      <alignment horizontal="left" vertical="center" wrapText="1"/>
    </xf>
    <xf numFmtId="0" fontId="4" fillId="5" borderId="6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 wrapText="1"/>
    </xf>
    <xf numFmtId="0" fontId="22" fillId="5" borderId="34" xfId="14" applyFill="1" applyBorder="1" applyAlignment="1" applyProtection="1">
      <alignment vertical="center" wrapText="1"/>
    </xf>
    <xf numFmtId="0" fontId="0" fillId="5" borderId="0" xfId="0" applyFill="1" applyAlignment="1">
      <alignment vertical="center" wrapText="1"/>
    </xf>
    <xf numFmtId="0" fontId="114" fillId="31" borderId="62" xfId="0" applyFont="1" applyFill="1" applyBorder="1" applyAlignment="1">
      <alignment horizontal="center" vertical="center" wrapText="1"/>
    </xf>
    <xf numFmtId="0" fontId="114" fillId="31" borderId="11" xfId="0" applyFont="1" applyFill="1" applyBorder="1" applyAlignment="1">
      <alignment horizontal="center" vertical="center" wrapText="1"/>
    </xf>
    <xf numFmtId="0" fontId="114" fillId="31" borderId="20" xfId="0" applyFont="1" applyFill="1" applyBorder="1" applyAlignment="1">
      <alignment horizontal="center" vertical="center" wrapText="1"/>
    </xf>
    <xf numFmtId="0" fontId="114" fillId="31" borderId="60" xfId="0" applyFont="1" applyFill="1" applyBorder="1" applyAlignment="1">
      <alignment horizontal="center" vertical="center" wrapText="1"/>
    </xf>
    <xf numFmtId="0" fontId="114" fillId="31" borderId="12" xfId="0" applyFont="1" applyFill="1" applyBorder="1" applyAlignment="1">
      <alignment horizontal="center" vertical="center" wrapText="1"/>
    </xf>
    <xf numFmtId="0" fontId="114" fillId="31" borderId="21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left" vertical="center" wrapText="1"/>
    </xf>
    <xf numFmtId="0" fontId="0" fillId="28" borderId="33" xfId="0" applyFill="1" applyBorder="1" applyAlignment="1">
      <alignment horizontal="left" vertical="center" wrapText="1"/>
    </xf>
    <xf numFmtId="0" fontId="0" fillId="28" borderId="23" xfId="0" applyFill="1" applyBorder="1" applyAlignment="1">
      <alignment horizontal="left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21" borderId="25" xfId="0" applyFont="1" applyFill="1" applyBorder="1" applyAlignment="1">
      <alignment horizontal="left" vertical="center" wrapText="1"/>
    </xf>
    <xf numFmtId="0" fontId="4" fillId="21" borderId="33" xfId="0" applyFont="1" applyFill="1" applyBorder="1" applyAlignment="1">
      <alignment horizontal="left" vertical="center" wrapText="1"/>
    </xf>
    <xf numFmtId="0" fontId="4" fillId="21" borderId="23" xfId="0" applyFont="1" applyFill="1" applyBorder="1" applyAlignment="1">
      <alignment horizontal="left" vertical="center" wrapText="1"/>
    </xf>
    <xf numFmtId="0" fontId="7" fillId="0" borderId="176" xfId="0" applyFont="1" applyBorder="1" applyAlignment="1">
      <alignment horizontal="center" vertical="center" wrapText="1"/>
    </xf>
    <xf numFmtId="0" fontId="7" fillId="0" borderId="177" xfId="0" applyFont="1" applyBorder="1" applyAlignment="1">
      <alignment horizontal="center" vertical="center" wrapText="1"/>
    </xf>
    <xf numFmtId="0" fontId="7" fillId="0" borderId="178" xfId="0" applyFont="1" applyBorder="1" applyAlignment="1">
      <alignment horizontal="center" vertical="center" wrapText="1"/>
    </xf>
    <xf numFmtId="0" fontId="127" fillId="0" borderId="59" xfId="0" applyFont="1" applyBorder="1" applyAlignment="1" applyProtection="1">
      <alignment horizontal="center"/>
      <protection hidden="1"/>
    </xf>
    <xf numFmtId="0" fontId="127" fillId="0" borderId="57" xfId="0" applyFont="1" applyBorder="1" applyAlignment="1" applyProtection="1">
      <alignment horizontal="center"/>
      <protection hidden="1"/>
    </xf>
    <xf numFmtId="0" fontId="127" fillId="0" borderId="67" xfId="0" applyFont="1" applyBorder="1" applyAlignment="1" applyProtection="1">
      <alignment horizontal="center"/>
      <protection hidden="1"/>
    </xf>
    <xf numFmtId="0" fontId="130" fillId="43" borderId="59" xfId="0" applyFont="1" applyFill="1" applyBorder="1" applyAlignment="1" applyProtection="1">
      <alignment horizontal="center" vertical="center"/>
      <protection hidden="1"/>
    </xf>
    <xf numFmtId="0" fontId="130" fillId="43" borderId="57" xfId="0" applyFont="1" applyFill="1" applyBorder="1" applyAlignment="1" applyProtection="1">
      <alignment horizontal="center" vertical="center"/>
      <protection hidden="1"/>
    </xf>
    <xf numFmtId="0" fontId="130" fillId="43" borderId="67" xfId="0" applyFont="1" applyFill="1" applyBorder="1" applyAlignment="1" applyProtection="1">
      <alignment horizontal="center" vertical="center"/>
      <protection hidden="1"/>
    </xf>
    <xf numFmtId="0" fontId="130" fillId="44" borderId="59" xfId="0" applyFont="1" applyFill="1" applyBorder="1" applyAlignment="1" applyProtection="1">
      <alignment horizontal="center" vertical="center"/>
      <protection hidden="1"/>
    </xf>
    <xf numFmtId="0" fontId="130" fillId="44" borderId="57" xfId="0" applyFont="1" applyFill="1" applyBorder="1" applyAlignment="1" applyProtection="1">
      <alignment horizontal="center" vertical="center"/>
      <protection hidden="1"/>
    </xf>
    <xf numFmtId="0" fontId="130" fillId="44" borderId="67" xfId="0" applyFont="1" applyFill="1" applyBorder="1" applyAlignment="1" applyProtection="1">
      <alignment horizontal="center" vertical="center"/>
      <protection hidden="1"/>
    </xf>
    <xf numFmtId="0" fontId="128" fillId="42" borderId="175" xfId="0" applyFont="1" applyFill="1" applyBorder="1" applyAlignment="1" applyProtection="1">
      <alignment horizontal="center" vertical="center"/>
      <protection hidden="1"/>
    </xf>
    <xf numFmtId="0" fontId="128" fillId="42" borderId="174" xfId="0" applyFont="1" applyFill="1" applyBorder="1" applyAlignment="1" applyProtection="1">
      <alignment horizontal="center" vertical="center"/>
      <protection hidden="1"/>
    </xf>
    <xf numFmtId="0" fontId="128" fillId="42" borderId="66" xfId="0" applyFont="1" applyFill="1" applyBorder="1" applyAlignment="1" applyProtection="1">
      <alignment horizontal="center" vertical="center"/>
      <protection hidden="1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2" fillId="0" borderId="6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33" borderId="27" xfId="0" applyFill="1" applyBorder="1" applyAlignment="1">
      <alignment horizontal="center" vertical="center"/>
    </xf>
    <xf numFmtId="0" fontId="0" fillId="33" borderId="57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64" fillId="26" borderId="27" xfId="0" applyFont="1" applyFill="1" applyBorder="1" applyAlignment="1">
      <alignment horizontal="center" vertical="center"/>
    </xf>
    <xf numFmtId="0" fontId="64" fillId="26" borderId="57" xfId="0" applyFont="1" applyFill="1" applyBorder="1" applyAlignment="1">
      <alignment horizontal="center" vertical="center"/>
    </xf>
    <xf numFmtId="0" fontId="64" fillId="26" borderId="17" xfId="0" applyFont="1" applyFill="1" applyBorder="1" applyAlignment="1">
      <alignment horizontal="center" vertical="center"/>
    </xf>
    <xf numFmtId="0" fontId="76" fillId="18" borderId="25" xfId="0" applyFont="1" applyFill="1" applyBorder="1" applyAlignment="1" applyProtection="1">
      <alignment horizontal="center" vertical="center" wrapText="1" readingOrder="1"/>
      <protection hidden="1"/>
    </xf>
    <xf numFmtId="0" fontId="76" fillId="18" borderId="33" xfId="0" applyFont="1" applyFill="1" applyBorder="1" applyAlignment="1" applyProtection="1">
      <alignment horizontal="center" vertical="center" wrapText="1" readingOrder="1"/>
      <protection hidden="1"/>
    </xf>
    <xf numFmtId="0" fontId="76" fillId="18" borderId="23" xfId="0" applyFont="1" applyFill="1" applyBorder="1" applyAlignment="1" applyProtection="1">
      <alignment horizontal="center" vertical="center" wrapText="1" readingOrder="1"/>
      <protection hidden="1"/>
    </xf>
    <xf numFmtId="0" fontId="118" fillId="8" borderId="166" xfId="0" applyFont="1" applyFill="1" applyBorder="1" applyAlignment="1" applyProtection="1">
      <alignment horizontal="center" vertical="center" wrapText="1" readingOrder="1"/>
      <protection locked="0"/>
    </xf>
    <xf numFmtId="0" fontId="118" fillId="8" borderId="167" xfId="0" applyFont="1" applyFill="1" applyBorder="1" applyAlignment="1" applyProtection="1">
      <alignment horizontal="center" vertical="center" wrapText="1" readingOrder="1"/>
      <protection locked="0"/>
    </xf>
    <xf numFmtId="0" fontId="70" fillId="17" borderId="25" xfId="0" applyFont="1" applyFill="1" applyBorder="1" applyAlignment="1" applyProtection="1">
      <alignment horizontal="center" wrapText="1" readingOrder="1"/>
      <protection hidden="1"/>
    </xf>
    <xf numFmtId="0" fontId="70" fillId="17" borderId="33" xfId="0" applyFont="1" applyFill="1" applyBorder="1" applyAlignment="1" applyProtection="1">
      <alignment horizontal="center" wrapText="1" readingOrder="1"/>
      <protection hidden="1"/>
    </xf>
    <xf numFmtId="0" fontId="70" fillId="17" borderId="23" xfId="0" applyFont="1" applyFill="1" applyBorder="1" applyAlignment="1" applyProtection="1">
      <alignment horizontal="center" wrapText="1" readingOrder="1"/>
      <protection hidden="1"/>
    </xf>
    <xf numFmtId="0" fontId="117" fillId="36" borderId="162" xfId="0" applyFont="1" applyFill="1" applyBorder="1" applyAlignment="1" applyProtection="1">
      <alignment horizontal="center" vertical="center" wrapText="1" readingOrder="1"/>
      <protection hidden="1"/>
    </xf>
    <xf numFmtId="0" fontId="117" fillId="36" borderId="148" xfId="0" applyFont="1" applyFill="1" applyBorder="1" applyAlignment="1" applyProtection="1">
      <alignment horizontal="center" vertical="center" wrapText="1" readingOrder="1"/>
      <protection hidden="1"/>
    </xf>
    <xf numFmtId="0" fontId="117" fillId="36" borderId="97" xfId="0" applyFont="1" applyFill="1" applyBorder="1" applyAlignment="1" applyProtection="1">
      <alignment horizontal="center" vertical="center" wrapText="1" readingOrder="1"/>
      <protection hidden="1"/>
    </xf>
    <xf numFmtId="0" fontId="76" fillId="8" borderId="163" xfId="0" applyFont="1" applyFill="1" applyBorder="1" applyAlignment="1" applyProtection="1">
      <alignment horizontal="left" vertical="center" wrapText="1" readingOrder="1"/>
      <protection locked="0"/>
    </xf>
    <xf numFmtId="0" fontId="76" fillId="8" borderId="103" xfId="0" applyFont="1" applyFill="1" applyBorder="1" applyAlignment="1" applyProtection="1">
      <alignment horizontal="left" vertical="center" wrapText="1" readingOrder="1"/>
      <protection locked="0"/>
    </xf>
    <xf numFmtId="0" fontId="70" fillId="8" borderId="60" xfId="0" applyFont="1" applyFill="1" applyBorder="1" applyAlignment="1" applyProtection="1">
      <alignment horizontal="center" vertical="center" wrapText="1" readingOrder="1"/>
      <protection locked="0"/>
    </xf>
    <xf numFmtId="0" fontId="70" fillId="8" borderId="12" xfId="0" applyFont="1" applyFill="1" applyBorder="1" applyAlignment="1" applyProtection="1">
      <alignment horizontal="center" vertical="center" wrapText="1" readingOrder="1"/>
      <protection locked="0"/>
    </xf>
    <xf numFmtId="0" fontId="70" fillId="8" borderId="21" xfId="0" applyFont="1" applyFill="1" applyBorder="1" applyAlignment="1" applyProtection="1">
      <alignment horizontal="center" vertical="center" wrapText="1" readingOrder="1"/>
      <protection locked="0"/>
    </xf>
    <xf numFmtId="0" fontId="70" fillId="8" borderId="164" xfId="0" applyFont="1" applyFill="1" applyBorder="1" applyAlignment="1" applyProtection="1">
      <alignment horizontal="left" vertical="center" wrapText="1" readingOrder="1"/>
      <protection locked="0"/>
    </xf>
    <xf numFmtId="0" fontId="70" fillId="8" borderId="165" xfId="0" applyFont="1" applyFill="1" applyBorder="1" applyAlignment="1" applyProtection="1">
      <alignment horizontal="left" vertical="center" wrapText="1" readingOrder="1"/>
      <protection locked="0"/>
    </xf>
    <xf numFmtId="0" fontId="70" fillId="8" borderId="25" xfId="0" applyFont="1" applyFill="1" applyBorder="1" applyAlignment="1" applyProtection="1">
      <alignment horizontal="center" vertical="center" wrapText="1" readingOrder="1"/>
      <protection locked="0"/>
    </xf>
    <xf numFmtId="0" fontId="70" fillId="8" borderId="33" xfId="0" applyFont="1" applyFill="1" applyBorder="1" applyAlignment="1" applyProtection="1">
      <alignment horizontal="center" vertical="center" wrapText="1" readingOrder="1"/>
      <protection locked="0"/>
    </xf>
    <xf numFmtId="0" fontId="70" fillId="8" borderId="23" xfId="0" applyFont="1" applyFill="1" applyBorder="1" applyAlignment="1" applyProtection="1">
      <alignment horizontal="center" vertical="center" wrapText="1" readingOrder="1"/>
      <protection locked="0"/>
    </xf>
    <xf numFmtId="0" fontId="36" fillId="28" borderId="18" xfId="0" applyFont="1" applyFill="1" applyBorder="1" applyAlignment="1" applyProtection="1">
      <alignment vertical="center" textRotation="90" wrapText="1"/>
      <protection hidden="1"/>
    </xf>
    <xf numFmtId="0" fontId="101" fillId="28" borderId="22" xfId="0" applyFont="1" applyFill="1" applyBorder="1" applyAlignment="1" applyProtection="1">
      <alignment vertical="center" textRotation="90" wrapText="1"/>
      <protection hidden="1"/>
    </xf>
    <xf numFmtId="0" fontId="101" fillId="28" borderId="19" xfId="0" applyFont="1" applyFill="1" applyBorder="1" applyAlignment="1" applyProtection="1">
      <alignment vertical="center" textRotation="90" wrapText="1"/>
      <protection hidden="1"/>
    </xf>
    <xf numFmtId="165" fontId="71" fillId="29" borderId="97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29" borderId="124" xfId="0" applyNumberFormat="1" applyFont="1" applyFill="1" applyBorder="1" applyAlignment="1" applyProtection="1">
      <alignment horizontal="center" vertical="center" wrapText="1" readingOrder="1"/>
      <protection hidden="1"/>
    </xf>
    <xf numFmtId="0" fontId="70" fillId="0" borderId="158" xfId="0" applyFont="1" applyBorder="1" applyAlignment="1" applyProtection="1">
      <alignment horizontal="center" vertical="center" wrapText="1" readingOrder="1"/>
      <protection hidden="1"/>
    </xf>
    <xf numFmtId="0" fontId="70" fillId="0" borderId="159" xfId="0" applyFont="1" applyBorder="1" applyAlignment="1" applyProtection="1">
      <alignment horizontal="center" vertical="center" wrapText="1" readingOrder="1"/>
      <protection hidden="1"/>
    </xf>
    <xf numFmtId="0" fontId="70" fillId="0" borderId="160" xfId="0" applyFont="1" applyBorder="1" applyAlignment="1" applyProtection="1">
      <alignment horizontal="center" vertical="center" wrapText="1" readingOrder="1"/>
      <protection hidden="1"/>
    </xf>
    <xf numFmtId="0" fontId="115" fillId="28" borderId="18" xfId="0" applyFont="1" applyFill="1" applyBorder="1" applyAlignment="1" applyProtection="1">
      <alignment horizontal="center" vertical="center" textRotation="90" wrapText="1"/>
      <protection hidden="1"/>
    </xf>
    <xf numFmtId="0" fontId="115" fillId="28" borderId="22" xfId="0" applyFont="1" applyFill="1" applyBorder="1" applyAlignment="1" applyProtection="1">
      <alignment horizontal="center" vertical="center" textRotation="90" wrapText="1"/>
      <protection hidden="1"/>
    </xf>
    <xf numFmtId="0" fontId="115" fillId="28" borderId="19" xfId="0" applyFont="1" applyFill="1" applyBorder="1" applyAlignment="1" applyProtection="1">
      <alignment horizontal="center" vertical="center" textRotation="90" wrapText="1"/>
      <protection hidden="1"/>
    </xf>
    <xf numFmtId="165" fontId="71" fillId="29" borderId="97" xfId="1" applyFont="1" applyFill="1" applyBorder="1" applyAlignment="1" applyProtection="1">
      <alignment horizontal="center" vertical="center" wrapText="1" readingOrder="1"/>
      <protection hidden="1"/>
    </xf>
    <xf numFmtId="165" fontId="71" fillId="29" borderId="124" xfId="1" applyFont="1" applyFill="1" applyBorder="1" applyAlignment="1" applyProtection="1">
      <alignment horizontal="center" vertical="center" wrapText="1" readingOrder="1"/>
      <protection hidden="1"/>
    </xf>
    <xf numFmtId="165" fontId="70" fillId="16" borderId="88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6" borderId="161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29" borderId="18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29" borderId="19" xfId="0" applyNumberFormat="1" applyFont="1" applyFill="1" applyBorder="1" applyAlignment="1" applyProtection="1">
      <alignment horizontal="center" vertical="center" wrapText="1" readingOrder="1"/>
      <protection hidden="1"/>
    </xf>
    <xf numFmtId="0" fontId="115" fillId="11" borderId="18" xfId="0" applyFont="1" applyFill="1" applyBorder="1" applyAlignment="1" applyProtection="1">
      <alignment horizontal="center" vertical="center" textRotation="90" wrapText="1"/>
      <protection hidden="1"/>
    </xf>
    <xf numFmtId="0" fontId="115" fillId="11" borderId="22" xfId="0" applyFont="1" applyFill="1" applyBorder="1" applyAlignment="1" applyProtection="1">
      <alignment horizontal="center" vertical="center" textRotation="90" wrapText="1"/>
      <protection hidden="1"/>
    </xf>
    <xf numFmtId="0" fontId="115" fillId="11" borderId="19" xfId="0" applyFont="1" applyFill="1" applyBorder="1" applyAlignment="1" applyProtection="1">
      <alignment horizontal="center" vertical="center" textRotation="90" wrapText="1"/>
      <protection hidden="1"/>
    </xf>
    <xf numFmtId="0" fontId="116" fillId="35" borderId="18" xfId="0" applyFont="1" applyFill="1" applyBorder="1" applyAlignment="1" applyProtection="1">
      <alignment vertical="center" textRotation="90" wrapText="1"/>
      <protection hidden="1"/>
    </xf>
    <xf numFmtId="0" fontId="116" fillId="35" borderId="19" xfId="0" applyFont="1" applyFill="1" applyBorder="1" applyAlignment="1" applyProtection="1">
      <alignment vertical="center" textRotation="90" wrapText="1"/>
      <protection hidden="1"/>
    </xf>
    <xf numFmtId="165" fontId="70" fillId="16" borderId="124" xfId="0" applyNumberFormat="1" applyFont="1" applyFill="1" applyBorder="1" applyAlignment="1" applyProtection="1">
      <alignment horizontal="center" vertical="center" wrapText="1" readingOrder="1"/>
      <protection hidden="1"/>
    </xf>
    <xf numFmtId="165" fontId="70" fillId="16" borderId="110" xfId="0" applyNumberFormat="1" applyFont="1" applyFill="1" applyBorder="1" applyAlignment="1" applyProtection="1">
      <alignment horizontal="center" vertical="center" wrapText="1" readingOrder="1"/>
      <protection hidden="1"/>
    </xf>
    <xf numFmtId="165" fontId="71" fillId="29" borderId="22" xfId="0" applyNumberFormat="1" applyFont="1" applyFill="1" applyBorder="1" applyAlignment="1" applyProtection="1">
      <alignment horizontal="center" vertical="center" wrapText="1" readingOrder="1"/>
      <protection hidden="1"/>
    </xf>
    <xf numFmtId="0" fontId="128" fillId="42" borderId="1" xfId="0" applyFont="1" applyFill="1" applyBorder="1" applyAlignment="1" applyProtection="1">
      <alignment horizontal="center" vertical="center"/>
      <protection hidden="1"/>
    </xf>
    <xf numFmtId="0" fontId="128" fillId="42" borderId="3" xfId="0" applyFont="1" applyFill="1" applyBorder="1" applyAlignment="1" applyProtection="1">
      <alignment horizontal="center" vertical="center"/>
      <protection hidden="1"/>
    </xf>
    <xf numFmtId="0" fontId="78" fillId="21" borderId="25" xfId="0" applyFont="1" applyFill="1" applyBorder="1" applyAlignment="1" applyProtection="1">
      <alignment horizontal="center" vertical="center" wrapText="1"/>
      <protection hidden="1"/>
    </xf>
    <xf numFmtId="0" fontId="69" fillId="0" borderId="33" xfId="0" applyFont="1" applyBorder="1" applyAlignment="1" applyProtection="1">
      <alignment wrapText="1"/>
      <protection hidden="1"/>
    </xf>
    <xf numFmtId="0" fontId="69" fillId="0" borderId="23" xfId="0" applyFont="1" applyBorder="1" applyAlignment="1" applyProtection="1">
      <alignment wrapText="1"/>
      <protection hidden="1"/>
    </xf>
    <xf numFmtId="0" fontId="26" fillId="20" borderId="25" xfId="0" applyFont="1" applyFill="1" applyBorder="1" applyAlignment="1" applyProtection="1">
      <alignment wrapText="1"/>
      <protection hidden="1"/>
    </xf>
    <xf numFmtId="0" fontId="26" fillId="20" borderId="33" xfId="0" applyFont="1" applyFill="1" applyBorder="1" applyAlignment="1" applyProtection="1">
      <alignment wrapText="1"/>
      <protection hidden="1"/>
    </xf>
    <xf numFmtId="0" fontId="0" fillId="20" borderId="23" xfId="0" applyFill="1" applyBorder="1" applyAlignment="1" applyProtection="1">
      <alignment wrapText="1"/>
      <protection hidden="1"/>
    </xf>
    <xf numFmtId="0" fontId="95" fillId="11" borderId="25" xfId="0" applyFont="1" applyFill="1" applyBorder="1" applyAlignment="1" applyProtection="1">
      <alignment horizontal="center" vertical="center" wrapText="1"/>
      <protection hidden="1"/>
    </xf>
    <xf numFmtId="0" fontId="95" fillId="11" borderId="33" xfId="0" applyFont="1" applyFill="1" applyBorder="1" applyAlignment="1" applyProtection="1">
      <alignment horizontal="center" vertical="center" wrapText="1"/>
      <protection hidden="1"/>
    </xf>
    <xf numFmtId="10" fontId="110" fillId="8" borderId="60" xfId="0" applyNumberFormat="1" applyFont="1" applyFill="1" applyBorder="1" applyAlignment="1" applyProtection="1">
      <alignment horizontal="center" vertical="center"/>
      <protection hidden="1"/>
    </xf>
    <xf numFmtId="10" fontId="110" fillId="8" borderId="12" xfId="0" applyNumberFormat="1" applyFont="1" applyFill="1" applyBorder="1" applyAlignment="1" applyProtection="1">
      <alignment horizontal="center" vertical="center"/>
      <protection hidden="1"/>
    </xf>
    <xf numFmtId="10" fontId="110" fillId="8" borderId="21" xfId="0" applyNumberFormat="1" applyFont="1" applyFill="1" applyBorder="1" applyAlignment="1" applyProtection="1">
      <alignment horizontal="center" vertical="center"/>
      <protection hidden="1"/>
    </xf>
    <xf numFmtId="167" fontId="69" fillId="27" borderId="25" xfId="22" applyNumberFormat="1" applyFont="1" applyFill="1" applyBorder="1" applyAlignment="1" applyProtection="1">
      <alignment horizontal="center"/>
      <protection hidden="1"/>
    </xf>
    <xf numFmtId="167" fontId="69" fillId="27" borderId="33" xfId="22" applyNumberFormat="1" applyFont="1" applyFill="1" applyBorder="1" applyAlignment="1" applyProtection="1">
      <alignment horizontal="center"/>
      <protection hidden="1"/>
    </xf>
    <xf numFmtId="167" fontId="69" fillId="27" borderId="23" xfId="22" applyNumberFormat="1" applyFont="1" applyFill="1" applyBorder="1" applyAlignment="1" applyProtection="1">
      <alignment horizontal="center"/>
      <protection hidden="1"/>
    </xf>
    <xf numFmtId="0" fontId="4" fillId="0" borderId="73" xfId="0" applyFont="1" applyBorder="1" applyAlignment="1" applyProtection="1">
      <alignment horizontal="right" vertical="center"/>
      <protection hidden="1"/>
    </xf>
    <xf numFmtId="0" fontId="4" fillId="0" borderId="74" xfId="0" applyFont="1" applyBorder="1" applyAlignment="1" applyProtection="1">
      <alignment horizontal="right" vertical="center"/>
      <protection hidden="1"/>
    </xf>
    <xf numFmtId="0" fontId="4" fillId="0" borderId="61" xfId="0" applyFont="1" applyBorder="1" applyAlignment="1" applyProtection="1">
      <alignment horizontal="right" vertical="center"/>
      <protection hidden="1"/>
    </xf>
    <xf numFmtId="10" fontId="110" fillId="8" borderId="25" xfId="0" applyNumberFormat="1" applyFont="1" applyFill="1" applyBorder="1" applyAlignment="1" applyProtection="1">
      <alignment horizontal="center" vertical="center"/>
      <protection hidden="1"/>
    </xf>
    <xf numFmtId="10" fontId="110" fillId="8" borderId="33" xfId="0" applyNumberFormat="1" applyFont="1" applyFill="1" applyBorder="1" applyAlignment="1" applyProtection="1">
      <alignment horizontal="center" vertical="center"/>
      <protection hidden="1"/>
    </xf>
    <xf numFmtId="10" fontId="110" fillId="8" borderId="23" xfId="0" applyNumberFormat="1" applyFont="1" applyFill="1" applyBorder="1" applyAlignment="1" applyProtection="1">
      <alignment horizontal="center" vertical="center"/>
      <protection hidden="1"/>
    </xf>
    <xf numFmtId="10" fontId="110" fillId="8" borderId="45" xfId="0" applyNumberFormat="1" applyFont="1" applyFill="1" applyBorder="1" applyAlignment="1" applyProtection="1">
      <alignment horizontal="center" vertical="center"/>
      <protection hidden="1"/>
    </xf>
    <xf numFmtId="10" fontId="110" fillId="8" borderId="63" xfId="0" applyNumberFormat="1" applyFont="1" applyFill="1" applyBorder="1" applyAlignment="1" applyProtection="1">
      <alignment horizontal="center" vertical="center"/>
      <protection hidden="1"/>
    </xf>
    <xf numFmtId="10" fontId="110" fillId="8" borderId="46" xfId="0" applyNumberFormat="1" applyFont="1" applyFill="1" applyBorder="1" applyAlignment="1" applyProtection="1">
      <alignment horizontal="center" vertical="center"/>
      <protection hidden="1"/>
    </xf>
    <xf numFmtId="0" fontId="8" fillId="8" borderId="18" xfId="0" applyFont="1" applyFill="1" applyBorder="1" applyAlignment="1" applyProtection="1">
      <alignment horizontal="center" vertical="center" textRotation="90" wrapText="1"/>
      <protection hidden="1"/>
    </xf>
    <xf numFmtId="0" fontId="8" fillId="8" borderId="22" xfId="0" applyFont="1" applyFill="1" applyBorder="1" applyAlignment="1" applyProtection="1">
      <alignment horizontal="center" vertical="center" textRotation="90" wrapText="1"/>
      <protection hidden="1"/>
    </xf>
    <xf numFmtId="0" fontId="8" fillId="8" borderId="19" xfId="0" applyFont="1" applyFill="1" applyBorder="1" applyAlignment="1" applyProtection="1">
      <alignment horizontal="center" vertical="center" textRotation="90" wrapText="1"/>
      <protection hidden="1"/>
    </xf>
    <xf numFmtId="0" fontId="87" fillId="26" borderId="73" xfId="0" applyFont="1" applyFill="1" applyBorder="1" applyAlignment="1" applyProtection="1">
      <alignment horizontal="right" vertical="center"/>
      <protection hidden="1"/>
    </xf>
    <xf numFmtId="0" fontId="87" fillId="26" borderId="74" xfId="0" applyFont="1" applyFill="1" applyBorder="1" applyAlignment="1" applyProtection="1">
      <alignment horizontal="right" vertical="center"/>
      <protection hidden="1"/>
    </xf>
    <xf numFmtId="0" fontId="87" fillId="26" borderId="61" xfId="0" applyFont="1" applyFill="1" applyBorder="1" applyAlignment="1" applyProtection="1">
      <alignment horizontal="right" vertical="center"/>
      <protection hidden="1"/>
    </xf>
    <xf numFmtId="0" fontId="103" fillId="8" borderId="62" xfId="0" applyFont="1" applyFill="1" applyBorder="1" applyAlignment="1" applyProtection="1">
      <alignment horizontal="center" vertical="center" wrapText="1"/>
      <protection hidden="1"/>
    </xf>
    <xf numFmtId="0" fontId="103" fillId="8" borderId="11" xfId="0" applyFont="1" applyFill="1" applyBorder="1" applyAlignment="1" applyProtection="1">
      <alignment horizontal="center" vertical="center" wrapText="1"/>
      <protection hidden="1"/>
    </xf>
    <xf numFmtId="0" fontId="103" fillId="8" borderId="20" xfId="0" applyFont="1" applyFill="1" applyBorder="1" applyAlignment="1" applyProtection="1">
      <alignment horizontal="center" vertical="center" wrapText="1"/>
      <protection hidden="1"/>
    </xf>
    <xf numFmtId="0" fontId="103" fillId="8" borderId="60" xfId="0" applyFont="1" applyFill="1" applyBorder="1" applyAlignment="1" applyProtection="1">
      <alignment horizontal="center" vertical="center" wrapText="1"/>
      <protection hidden="1"/>
    </xf>
    <xf numFmtId="0" fontId="103" fillId="8" borderId="12" xfId="0" applyFont="1" applyFill="1" applyBorder="1" applyAlignment="1" applyProtection="1">
      <alignment horizontal="center" vertical="center" wrapText="1"/>
      <protection hidden="1"/>
    </xf>
    <xf numFmtId="0" fontId="103" fillId="8" borderId="21" xfId="0" applyFont="1" applyFill="1" applyBorder="1" applyAlignment="1" applyProtection="1">
      <alignment horizontal="center" vertical="center" wrapText="1"/>
      <protection hidden="1"/>
    </xf>
    <xf numFmtId="0" fontId="81" fillId="0" borderId="25" xfId="0" applyFont="1" applyBorder="1" applyAlignment="1" applyProtection="1">
      <alignment horizontal="center" vertical="center" wrapText="1"/>
      <protection hidden="1"/>
    </xf>
    <xf numFmtId="0" fontId="81" fillId="0" borderId="33" xfId="0" applyFont="1" applyBorder="1" applyAlignment="1" applyProtection="1">
      <alignment horizontal="center" vertical="center" wrapText="1"/>
      <protection hidden="1"/>
    </xf>
    <xf numFmtId="0" fontId="81" fillId="0" borderId="23" xfId="0" applyFont="1" applyBorder="1" applyAlignment="1" applyProtection="1">
      <alignment horizontal="center" vertical="center" wrapText="1"/>
      <protection hidden="1"/>
    </xf>
    <xf numFmtId="10" fontId="110" fillId="8" borderId="175" xfId="0" applyNumberFormat="1" applyFont="1" applyFill="1" applyBorder="1" applyAlignment="1" applyProtection="1">
      <alignment horizontal="center" vertical="center"/>
      <protection hidden="1"/>
    </xf>
    <xf numFmtId="10" fontId="110" fillId="8" borderId="174" xfId="0" applyNumberFormat="1" applyFont="1" applyFill="1" applyBorder="1" applyAlignment="1" applyProtection="1">
      <alignment horizontal="center" vertical="center"/>
      <protection hidden="1"/>
    </xf>
    <xf numFmtId="10" fontId="110" fillId="8" borderId="66" xfId="0" applyNumberFormat="1" applyFont="1" applyFill="1" applyBorder="1" applyAlignment="1" applyProtection="1">
      <alignment horizontal="center" vertical="center"/>
      <protection hidden="1"/>
    </xf>
    <xf numFmtId="0" fontId="26" fillId="28" borderId="25" xfId="0" applyFont="1" applyFill="1" applyBorder="1" applyAlignment="1" applyProtection="1">
      <alignment wrapText="1"/>
      <protection hidden="1"/>
    </xf>
    <xf numFmtId="0" fontId="26" fillId="28" borderId="33" xfId="0" applyFont="1" applyFill="1" applyBorder="1" applyAlignment="1" applyProtection="1">
      <alignment wrapText="1"/>
      <protection hidden="1"/>
    </xf>
    <xf numFmtId="0" fontId="44" fillId="28" borderId="23" xfId="0" applyFont="1" applyFill="1" applyBorder="1" applyAlignment="1" applyProtection="1">
      <alignment wrapText="1"/>
      <protection hidden="1"/>
    </xf>
    <xf numFmtId="0" fontId="73" fillId="26" borderId="59" xfId="0" applyFont="1" applyFill="1" applyBorder="1" applyAlignment="1" applyProtection="1">
      <alignment horizontal="right" vertical="center"/>
      <protection hidden="1"/>
    </xf>
    <xf numFmtId="0" fontId="73" fillId="26" borderId="57" xfId="0" applyFont="1" applyFill="1" applyBorder="1" applyAlignment="1" applyProtection="1">
      <alignment horizontal="right" vertical="center"/>
      <protection hidden="1"/>
    </xf>
    <xf numFmtId="0" fontId="73" fillId="26" borderId="67" xfId="0" applyFont="1" applyFill="1" applyBorder="1" applyAlignment="1" applyProtection="1">
      <alignment horizontal="right" vertical="center"/>
      <protection hidden="1"/>
    </xf>
    <xf numFmtId="0" fontId="119" fillId="21" borderId="25" xfId="0" applyFont="1" applyFill="1" applyBorder="1" applyAlignment="1" applyProtection="1">
      <alignment horizontal="center" vertical="center" wrapText="1"/>
      <protection hidden="1"/>
    </xf>
    <xf numFmtId="0" fontId="119" fillId="21" borderId="33" xfId="0" applyFont="1" applyFill="1" applyBorder="1" applyAlignment="1" applyProtection="1">
      <alignment horizontal="center" vertical="center" wrapText="1"/>
      <protection hidden="1"/>
    </xf>
    <xf numFmtId="0" fontId="119" fillId="21" borderId="23" xfId="0" applyFont="1" applyFill="1" applyBorder="1" applyAlignment="1" applyProtection="1">
      <alignment horizontal="center" vertical="center" wrapText="1"/>
      <protection hidden="1"/>
    </xf>
    <xf numFmtId="0" fontId="120" fillId="7" borderId="25" xfId="0" applyFont="1" applyFill="1" applyBorder="1" applyAlignment="1" applyProtection="1">
      <alignment horizontal="center" vertical="center" wrapText="1"/>
      <protection hidden="1"/>
    </xf>
    <xf numFmtId="0" fontId="120" fillId="7" borderId="33" xfId="0" applyFont="1" applyFill="1" applyBorder="1" applyAlignment="1" applyProtection="1">
      <alignment horizontal="center" vertical="center" wrapText="1"/>
      <protection hidden="1"/>
    </xf>
    <xf numFmtId="0" fontId="120" fillId="7" borderId="23" xfId="0" applyFont="1" applyFill="1" applyBorder="1" applyAlignment="1" applyProtection="1">
      <alignment horizontal="center" vertical="center" wrapText="1"/>
      <protection hidden="1"/>
    </xf>
    <xf numFmtId="0" fontId="113" fillId="0" borderId="25" xfId="0" applyFont="1" applyBorder="1" applyAlignment="1" applyProtection="1">
      <alignment horizontal="center" vertical="center" wrapText="1"/>
      <protection hidden="1"/>
    </xf>
    <xf numFmtId="0" fontId="113" fillId="0" borderId="33" xfId="0" applyFont="1" applyBorder="1" applyAlignment="1" applyProtection="1">
      <alignment horizontal="center" vertical="center" wrapText="1"/>
      <protection hidden="1"/>
    </xf>
    <xf numFmtId="0" fontId="113" fillId="0" borderId="23" xfId="0" applyFont="1" applyBorder="1" applyAlignment="1" applyProtection="1">
      <alignment horizontal="center" vertical="center" wrapText="1"/>
      <protection hidden="1"/>
    </xf>
    <xf numFmtId="0" fontId="73" fillId="26" borderId="25" xfId="0" applyFont="1" applyFill="1" applyBorder="1" applyAlignment="1" applyProtection="1">
      <alignment horizontal="right" vertical="center"/>
      <protection hidden="1"/>
    </xf>
    <xf numFmtId="0" fontId="73" fillId="26" borderId="33" xfId="0" applyFont="1" applyFill="1" applyBorder="1" applyAlignment="1" applyProtection="1">
      <alignment horizontal="right" vertical="center"/>
      <protection hidden="1"/>
    </xf>
    <xf numFmtId="0" fontId="73" fillId="26" borderId="23" xfId="0" applyFont="1" applyFill="1" applyBorder="1" applyAlignment="1" applyProtection="1">
      <alignment horizontal="right" vertical="center"/>
      <protection hidden="1"/>
    </xf>
    <xf numFmtId="0" fontId="87" fillId="26" borderId="75" xfId="0" applyFont="1" applyFill="1" applyBorder="1" applyAlignment="1" applyProtection="1">
      <alignment horizontal="right" vertical="center"/>
      <protection hidden="1"/>
    </xf>
    <xf numFmtId="0" fontId="87" fillId="26" borderId="47" xfId="0" applyFont="1" applyFill="1" applyBorder="1" applyAlignment="1" applyProtection="1">
      <alignment horizontal="right" vertical="center"/>
      <protection hidden="1"/>
    </xf>
    <xf numFmtId="0" fontId="87" fillId="26" borderId="76" xfId="0" applyFont="1" applyFill="1" applyBorder="1" applyAlignment="1" applyProtection="1">
      <alignment horizontal="right" vertical="center"/>
      <protection hidden="1"/>
    </xf>
    <xf numFmtId="10" fontId="110" fillId="8" borderId="25" xfId="0" applyNumberFormat="1" applyFont="1" applyFill="1" applyBorder="1" applyAlignment="1" applyProtection="1">
      <alignment horizontal="center" vertical="center"/>
      <protection locked="0"/>
    </xf>
    <xf numFmtId="10" fontId="110" fillId="8" borderId="33" xfId="0" applyNumberFormat="1" applyFont="1" applyFill="1" applyBorder="1" applyAlignment="1" applyProtection="1">
      <alignment horizontal="center" vertical="center"/>
      <protection locked="0"/>
    </xf>
    <xf numFmtId="10" fontId="110" fillId="8" borderId="23" xfId="0" applyNumberFormat="1" applyFont="1" applyFill="1" applyBorder="1" applyAlignment="1" applyProtection="1">
      <alignment horizontal="center" vertical="center"/>
      <protection locked="0"/>
    </xf>
    <xf numFmtId="0" fontId="128" fillId="42" borderId="27" xfId="0" applyFont="1" applyFill="1" applyBorder="1" applyAlignment="1" applyProtection="1">
      <alignment horizontal="center" vertical="center"/>
      <protection hidden="1"/>
    </xf>
    <xf numFmtId="0" fontId="128" fillId="42" borderId="57" xfId="0" applyFont="1" applyFill="1" applyBorder="1" applyAlignment="1" applyProtection="1">
      <alignment horizontal="center" vertical="center"/>
      <protection hidden="1"/>
    </xf>
    <xf numFmtId="0" fontId="128" fillId="42" borderId="67" xfId="0" applyFont="1" applyFill="1" applyBorder="1" applyAlignment="1" applyProtection="1">
      <alignment horizontal="center" vertical="center"/>
      <protection hidden="1"/>
    </xf>
    <xf numFmtId="0" fontId="121" fillId="0" borderId="25" xfId="0" applyFont="1" applyBorder="1" applyAlignment="1" applyProtection="1">
      <alignment horizontal="center" vertical="center" wrapText="1"/>
      <protection hidden="1"/>
    </xf>
    <xf numFmtId="0" fontId="121" fillId="0" borderId="33" xfId="0" applyFont="1" applyBorder="1" applyAlignment="1" applyProtection="1">
      <alignment horizontal="center" vertical="center" wrapText="1"/>
      <protection hidden="1"/>
    </xf>
    <xf numFmtId="0" fontId="121" fillId="0" borderId="23" xfId="0" applyFont="1" applyBorder="1" applyAlignment="1" applyProtection="1">
      <alignment horizontal="center" vertical="center" wrapText="1"/>
      <protection hidden="1"/>
    </xf>
    <xf numFmtId="0" fontId="103" fillId="8" borderId="25" xfId="0" applyFont="1" applyFill="1" applyBorder="1" applyAlignment="1" applyProtection="1">
      <alignment horizontal="center" vertical="center" wrapText="1"/>
      <protection hidden="1"/>
    </xf>
    <xf numFmtId="0" fontId="103" fillId="8" borderId="33" xfId="0" applyFont="1" applyFill="1" applyBorder="1" applyAlignment="1" applyProtection="1">
      <alignment horizontal="center" vertical="center" wrapText="1"/>
      <protection hidden="1"/>
    </xf>
    <xf numFmtId="0" fontId="103" fillId="8" borderId="23" xfId="0" applyFont="1" applyFill="1" applyBorder="1" applyAlignment="1" applyProtection="1">
      <alignment horizontal="center" vertical="center" wrapText="1"/>
      <protection hidden="1"/>
    </xf>
    <xf numFmtId="0" fontId="102" fillId="7" borderId="60" xfId="0" applyFont="1" applyFill="1" applyBorder="1" applyAlignment="1" applyProtection="1">
      <alignment horizontal="center" vertical="center" wrapText="1" readingOrder="1"/>
      <protection hidden="1"/>
    </xf>
    <xf numFmtId="0" fontId="102" fillId="7" borderId="12" xfId="0" applyFont="1" applyFill="1" applyBorder="1" applyAlignment="1" applyProtection="1">
      <alignment horizontal="center" vertical="center" wrapText="1" readingOrder="1"/>
      <protection hidden="1"/>
    </xf>
    <xf numFmtId="0" fontId="102" fillId="7" borderId="25" xfId="0" applyFont="1" applyFill="1" applyBorder="1" applyAlignment="1" applyProtection="1">
      <alignment horizontal="center" vertical="center" wrapText="1" readingOrder="1"/>
      <protection hidden="1"/>
    </xf>
    <xf numFmtId="0" fontId="102" fillId="7" borderId="23" xfId="0" applyFont="1" applyFill="1" applyBorder="1" applyAlignment="1" applyProtection="1">
      <alignment horizontal="center" vertical="center" wrapText="1" readingOrder="1"/>
      <protection hidden="1"/>
    </xf>
    <xf numFmtId="0" fontId="102" fillId="7" borderId="33" xfId="0" applyFont="1" applyFill="1" applyBorder="1" applyAlignment="1" applyProtection="1">
      <alignment horizontal="center" vertical="center" wrapText="1" readingOrder="1"/>
      <protection hidden="1"/>
    </xf>
    <xf numFmtId="167" fontId="69" fillId="0" borderId="18" xfId="22" applyNumberFormat="1" applyFont="1" applyBorder="1" applyAlignment="1" applyProtection="1">
      <alignment horizontal="center"/>
      <protection hidden="1"/>
    </xf>
    <xf numFmtId="167" fontId="69" fillId="0" borderId="22" xfId="22" applyNumberFormat="1" applyFont="1" applyBorder="1" applyAlignment="1" applyProtection="1">
      <alignment horizontal="center"/>
      <protection hidden="1"/>
    </xf>
    <xf numFmtId="167" fontId="69" fillId="0" borderId="19" xfId="22" applyNumberFormat="1" applyFont="1" applyBorder="1" applyAlignment="1" applyProtection="1">
      <alignment horizontal="center"/>
      <protection hidden="1"/>
    </xf>
    <xf numFmtId="0" fontId="102" fillId="7" borderId="0" xfId="0" applyFont="1" applyFill="1" applyAlignment="1" applyProtection="1">
      <alignment horizontal="center" vertical="center" wrapText="1" readingOrder="1"/>
      <protection hidden="1"/>
    </xf>
    <xf numFmtId="0" fontId="102" fillId="7" borderId="21" xfId="0" applyFont="1" applyFill="1" applyBorder="1" applyAlignment="1" applyProtection="1">
      <alignment horizontal="center" vertical="center" wrapText="1" readingOrder="1"/>
      <protection hidden="1"/>
    </xf>
    <xf numFmtId="0" fontId="102" fillId="7" borderId="15" xfId="0" applyFont="1" applyFill="1" applyBorder="1" applyAlignment="1" applyProtection="1">
      <alignment horizontal="center" vertical="center" wrapText="1" readingOrder="1"/>
      <protection hidden="1"/>
    </xf>
    <xf numFmtId="0" fontId="113" fillId="0" borderId="0" xfId="0" applyFont="1" applyAlignment="1" applyProtection="1">
      <alignment horizontal="center" vertical="center" wrapText="1"/>
      <protection hidden="1"/>
    </xf>
    <xf numFmtId="0" fontId="2" fillId="32" borderId="25" xfId="65" applyFont="1" applyFill="1" applyBorder="1" applyAlignment="1" applyProtection="1">
      <alignment horizontal="center"/>
      <protection hidden="1"/>
    </xf>
    <xf numFmtId="0" fontId="6" fillId="32" borderId="33" xfId="65" applyFill="1" applyBorder="1" applyAlignment="1" applyProtection="1">
      <alignment horizontal="center"/>
      <protection hidden="1"/>
    </xf>
    <xf numFmtId="0" fontId="6" fillId="32" borderId="23" xfId="65" applyFill="1" applyBorder="1" applyAlignment="1" applyProtection="1">
      <alignment horizontal="center"/>
      <protection hidden="1"/>
    </xf>
    <xf numFmtId="0" fontId="122" fillId="21" borderId="25" xfId="65" applyFont="1" applyFill="1" applyBorder="1" applyAlignment="1" applyProtection="1">
      <alignment horizontal="center" vertical="center" wrapText="1"/>
      <protection hidden="1"/>
    </xf>
    <xf numFmtId="0" fontId="122" fillId="21" borderId="33" xfId="0" applyFont="1" applyFill="1" applyBorder="1" applyAlignment="1" applyProtection="1">
      <alignment horizontal="center" vertical="center" wrapText="1"/>
      <protection hidden="1"/>
    </xf>
    <xf numFmtId="0" fontId="122" fillId="21" borderId="23" xfId="0" applyFont="1" applyFill="1" applyBorder="1" applyAlignment="1" applyProtection="1">
      <alignment horizontal="center" vertical="center" wrapText="1"/>
      <protection hidden="1"/>
    </xf>
    <xf numFmtId="0" fontId="9" fillId="0" borderId="62" xfId="65" applyFont="1" applyBorder="1" applyProtection="1">
      <protection hidden="1"/>
    </xf>
    <xf numFmtId="0" fontId="4" fillId="0" borderId="11" xfId="65" applyFont="1" applyBorder="1" applyProtection="1">
      <protection hidden="1"/>
    </xf>
    <xf numFmtId="0" fontId="10" fillId="0" borderId="2" xfId="65" applyFont="1" applyBorder="1" applyAlignment="1" applyProtection="1">
      <alignment horizontal="center" vertical="center" wrapText="1"/>
      <protection hidden="1"/>
    </xf>
    <xf numFmtId="0" fontId="10" fillId="0" borderId="4" xfId="65" applyFont="1" applyBorder="1" applyAlignment="1" applyProtection="1">
      <alignment horizontal="center" vertical="center" wrapText="1"/>
      <protection hidden="1"/>
    </xf>
    <xf numFmtId="0" fontId="9" fillId="0" borderId="34" xfId="65" applyFont="1" applyBorder="1" applyProtection="1">
      <protection hidden="1"/>
    </xf>
    <xf numFmtId="0" fontId="4" fillId="0" borderId="0" xfId="65" applyFont="1" applyProtection="1">
      <protection hidden="1"/>
    </xf>
    <xf numFmtId="0" fontId="12" fillId="0" borderId="10" xfId="65" applyFont="1" applyBorder="1" applyAlignment="1" applyProtection="1">
      <alignment horizontal="center" vertical="center" wrapText="1"/>
      <protection hidden="1"/>
    </xf>
    <xf numFmtId="0" fontId="12" fillId="0" borderId="32" xfId="65" applyFont="1" applyBorder="1" applyAlignment="1" applyProtection="1">
      <alignment horizontal="center" vertical="center" wrapText="1"/>
      <protection hidden="1"/>
    </xf>
    <xf numFmtId="0" fontId="12" fillId="0" borderId="24" xfId="65" applyFont="1" applyBorder="1" applyAlignment="1" applyProtection="1">
      <alignment horizontal="center" vertical="center" wrapText="1"/>
      <protection hidden="1"/>
    </xf>
    <xf numFmtId="0" fontId="12" fillId="0" borderId="35" xfId="65" applyFont="1" applyBorder="1" applyAlignment="1" applyProtection="1">
      <alignment horizontal="center" vertical="center" wrapText="1"/>
      <protection hidden="1"/>
    </xf>
    <xf numFmtId="0" fontId="13" fillId="31" borderId="25" xfId="65" applyFont="1" applyFill="1" applyBorder="1" applyProtection="1">
      <protection hidden="1"/>
    </xf>
    <xf numFmtId="0" fontId="14" fillId="31" borderId="23" xfId="65" applyFont="1" applyFill="1" applyBorder="1" applyProtection="1">
      <protection hidden="1"/>
    </xf>
    <xf numFmtId="0" fontId="4" fillId="8" borderId="18" xfId="65" applyFont="1" applyFill="1" applyBorder="1" applyAlignment="1" applyProtection="1">
      <alignment horizontal="center" vertical="center" textRotation="90"/>
      <protection hidden="1"/>
    </xf>
    <xf numFmtId="0" fontId="4" fillId="8" borderId="22" xfId="65" applyFont="1" applyFill="1" applyBorder="1" applyAlignment="1" applyProtection="1">
      <alignment horizontal="center" vertical="center" textRotation="90"/>
      <protection hidden="1"/>
    </xf>
    <xf numFmtId="0" fontId="4" fillId="8" borderId="19" xfId="65" applyFont="1" applyFill="1" applyBorder="1" applyAlignment="1" applyProtection="1">
      <alignment horizontal="center" vertical="center" textRotation="90"/>
      <protection hidden="1"/>
    </xf>
    <xf numFmtId="0" fontId="2" fillId="26" borderId="18" xfId="65" applyFont="1" applyFill="1" applyBorder="1" applyAlignment="1" applyProtection="1">
      <alignment horizontal="center" vertical="center" wrapText="1"/>
      <protection hidden="1"/>
    </xf>
    <xf numFmtId="0" fontId="2" fillId="26" borderId="22" xfId="65" applyFont="1" applyFill="1" applyBorder="1" applyAlignment="1" applyProtection="1">
      <alignment horizontal="center" vertical="center" wrapText="1"/>
      <protection hidden="1"/>
    </xf>
    <xf numFmtId="0" fontId="2" fillId="26" borderId="19" xfId="65" applyFont="1" applyFill="1" applyBorder="1" applyAlignment="1" applyProtection="1">
      <alignment horizontal="center" vertical="center" wrapText="1"/>
      <protection hidden="1"/>
    </xf>
    <xf numFmtId="0" fontId="15" fillId="31" borderId="25" xfId="65" applyFont="1" applyFill="1" applyBorder="1" applyAlignment="1" applyProtection="1">
      <alignment horizontal="center" vertical="center" wrapText="1"/>
      <protection hidden="1"/>
    </xf>
    <xf numFmtId="0" fontId="15" fillId="31" borderId="33" xfId="65" applyFont="1" applyFill="1" applyBorder="1" applyAlignment="1" applyProtection="1">
      <alignment horizontal="center" vertical="center" wrapText="1"/>
      <protection hidden="1"/>
    </xf>
    <xf numFmtId="0" fontId="15" fillId="31" borderId="43" xfId="65" applyFont="1" applyFill="1" applyBorder="1" applyAlignment="1" applyProtection="1">
      <alignment horizontal="center" vertical="center" wrapText="1"/>
      <protection hidden="1"/>
    </xf>
    <xf numFmtId="0" fontId="4" fillId="28" borderId="25" xfId="65" applyFont="1" applyFill="1" applyBorder="1" applyAlignment="1" applyProtection="1">
      <alignment horizontal="right" vertical="center"/>
      <protection hidden="1"/>
    </xf>
    <xf numFmtId="0" fontId="4" fillId="28" borderId="33" xfId="65" applyFont="1" applyFill="1" applyBorder="1" applyAlignment="1" applyProtection="1">
      <alignment horizontal="right" vertical="center"/>
      <protection hidden="1"/>
    </xf>
    <xf numFmtId="0" fontId="4" fillId="28" borderId="23" xfId="65" applyFont="1" applyFill="1" applyBorder="1" applyAlignment="1" applyProtection="1">
      <alignment horizontal="right" vertical="center"/>
      <protection hidden="1"/>
    </xf>
    <xf numFmtId="0" fontId="16" fillId="19" borderId="60" xfId="65" applyFont="1" applyFill="1" applyBorder="1" applyAlignment="1" applyProtection="1">
      <alignment horizontal="center" vertical="center" wrapText="1"/>
      <protection hidden="1"/>
    </xf>
    <xf numFmtId="0" fontId="4" fillId="19" borderId="12" xfId="65" applyFont="1" applyFill="1" applyBorder="1" applyAlignment="1" applyProtection="1">
      <alignment horizontal="center" vertical="center"/>
      <protection hidden="1"/>
    </xf>
    <xf numFmtId="0" fontId="4" fillId="19" borderId="33" xfId="65" applyFont="1" applyFill="1" applyBorder="1" applyAlignment="1" applyProtection="1">
      <alignment horizontal="center" vertical="center"/>
      <protection hidden="1"/>
    </xf>
    <xf numFmtId="0" fontId="2" fillId="19" borderId="59" xfId="65" applyFont="1" applyFill="1" applyBorder="1" applyAlignment="1" applyProtection="1">
      <alignment horizontal="center" vertical="center"/>
      <protection hidden="1"/>
    </xf>
    <xf numFmtId="0" fontId="6" fillId="19" borderId="57" xfId="65" applyFill="1" applyBorder="1" applyAlignment="1" applyProtection="1">
      <alignment horizontal="center" vertical="center"/>
      <protection hidden="1"/>
    </xf>
    <xf numFmtId="0" fontId="6" fillId="19" borderId="49" xfId="65" applyFill="1" applyBorder="1" applyAlignment="1" applyProtection="1">
      <alignment horizontal="center" vertical="center"/>
      <protection hidden="1"/>
    </xf>
    <xf numFmtId="0" fontId="4" fillId="0" borderId="25" xfId="65" applyFont="1" applyBorder="1" applyAlignment="1" applyProtection="1">
      <alignment horizontal="center" vertical="center"/>
      <protection hidden="1"/>
    </xf>
    <xf numFmtId="0" fontId="4" fillId="0" borderId="23" xfId="65" applyFont="1" applyBorder="1" applyAlignment="1" applyProtection="1">
      <alignment horizontal="center" vertical="center"/>
      <protection hidden="1"/>
    </xf>
    <xf numFmtId="0" fontId="103" fillId="8" borderId="25" xfId="0" applyFont="1" applyFill="1" applyBorder="1" applyAlignment="1">
      <alignment horizontal="center" vertical="center" wrapText="1"/>
    </xf>
    <xf numFmtId="0" fontId="103" fillId="8" borderId="33" xfId="0" applyFont="1" applyFill="1" applyBorder="1" applyAlignment="1">
      <alignment horizontal="center" vertical="center" wrapText="1"/>
    </xf>
    <xf numFmtId="0" fontId="103" fillId="8" borderId="23" xfId="0" applyFont="1" applyFill="1" applyBorder="1" applyAlignment="1">
      <alignment horizontal="center" vertical="center" wrapText="1"/>
    </xf>
    <xf numFmtId="0" fontId="121" fillId="0" borderId="25" xfId="0" applyFont="1" applyBorder="1" applyAlignment="1">
      <alignment horizontal="center" vertical="center" wrapText="1"/>
    </xf>
    <xf numFmtId="0" fontId="121" fillId="0" borderId="33" xfId="0" applyFont="1" applyBorder="1" applyAlignment="1">
      <alignment horizontal="center" vertical="center" wrapText="1"/>
    </xf>
    <xf numFmtId="0" fontId="121" fillId="0" borderId="23" xfId="0" applyFont="1" applyBorder="1" applyAlignment="1">
      <alignment horizontal="center" vertical="center" wrapText="1"/>
    </xf>
    <xf numFmtId="0" fontId="102" fillId="7" borderId="25" xfId="0" applyFont="1" applyFill="1" applyBorder="1" applyAlignment="1">
      <alignment horizontal="center" vertical="center" wrapText="1" readingOrder="1"/>
    </xf>
    <xf numFmtId="0" fontId="102" fillId="7" borderId="33" xfId="0" applyFont="1" applyFill="1" applyBorder="1" applyAlignment="1">
      <alignment horizontal="center" vertical="center" wrapText="1" readingOrder="1"/>
    </xf>
    <xf numFmtId="0" fontId="102" fillId="7" borderId="23" xfId="0" applyFont="1" applyFill="1" applyBorder="1" applyAlignment="1">
      <alignment horizontal="center" vertical="center" wrapText="1" readingOrder="1"/>
    </xf>
    <xf numFmtId="167" fontId="69" fillId="0" borderId="18" xfId="22" applyNumberFormat="1" applyFont="1" applyBorder="1" applyAlignment="1">
      <alignment horizontal="center"/>
    </xf>
    <xf numFmtId="167" fontId="69" fillId="0" borderId="22" xfId="22" applyNumberFormat="1" applyFont="1" applyBorder="1" applyAlignment="1">
      <alignment horizontal="center"/>
    </xf>
    <xf numFmtId="167" fontId="69" fillId="0" borderId="19" xfId="22" applyNumberFormat="1" applyFont="1" applyBorder="1" applyAlignment="1">
      <alignment horizontal="center"/>
    </xf>
    <xf numFmtId="0" fontId="113" fillId="0" borderId="0" xfId="0" applyFont="1" applyAlignment="1">
      <alignment horizontal="center" vertical="center" wrapText="1"/>
    </xf>
    <xf numFmtId="0" fontId="4" fillId="0" borderId="60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6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3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165" fontId="4" fillId="0" borderId="62" xfId="1" applyFont="1" applyBorder="1" applyAlignment="1">
      <alignment horizontal="justify" vertical="center" wrapText="1"/>
    </xf>
    <xf numFmtId="165" fontId="4" fillId="0" borderId="11" xfId="1" applyFont="1" applyBorder="1" applyAlignment="1">
      <alignment horizontal="justify" vertical="center" wrapText="1"/>
    </xf>
    <xf numFmtId="165" fontId="4" fillId="0" borderId="20" xfId="1" applyFont="1" applyBorder="1" applyAlignment="1">
      <alignment horizontal="justify" vertical="center" wrapText="1"/>
    </xf>
  </cellXfs>
  <cellStyles count="103">
    <cellStyle name="Collegamento ipertestuale" xfId="14" builtinId="8"/>
    <cellStyle name="Euro" xfId="2" xr:uid="{00000000-0005-0000-0000-000001000000}"/>
    <cellStyle name="Euro 2" xfId="3" xr:uid="{00000000-0005-0000-0000-000002000000}"/>
    <cellStyle name="Euro 2 2" xfId="4" xr:uid="{00000000-0005-0000-0000-000003000000}"/>
    <cellStyle name="Euro 2 2 2" xfId="5" xr:uid="{00000000-0005-0000-0000-000004000000}"/>
    <cellStyle name="Euro 2 2 3" xfId="6" xr:uid="{00000000-0005-0000-0000-000005000000}"/>
    <cellStyle name="Euro 2 3" xfId="7" xr:uid="{00000000-0005-0000-0000-000006000000}"/>
    <cellStyle name="Euro 2 4" xfId="8" xr:uid="{00000000-0005-0000-0000-000007000000}"/>
    <cellStyle name="Euro 3" xfId="9" xr:uid="{00000000-0005-0000-0000-000008000000}"/>
    <cellStyle name="Euro 3 2" xfId="10" xr:uid="{00000000-0005-0000-0000-000009000000}"/>
    <cellStyle name="Euro 3 3" xfId="11" xr:uid="{00000000-0005-0000-0000-00000A000000}"/>
    <cellStyle name="Euro 4" xfId="12" xr:uid="{00000000-0005-0000-0000-00000B000000}"/>
    <cellStyle name="Euro 5" xfId="13" xr:uid="{00000000-0005-0000-0000-00000C000000}"/>
    <cellStyle name="Migliaia" xfId="1" builtinId="3"/>
    <cellStyle name="Migliaia (0)_UA." xfId="15" xr:uid="{00000000-0005-0000-0000-00000E000000}"/>
    <cellStyle name="Migliaia 10" xfId="16" xr:uid="{00000000-0005-0000-0000-00000F000000}"/>
    <cellStyle name="Migliaia 10 2" xfId="17" xr:uid="{00000000-0005-0000-0000-000010000000}"/>
    <cellStyle name="Migliaia 10 3" xfId="18" xr:uid="{00000000-0005-0000-0000-000011000000}"/>
    <cellStyle name="Migliaia 11" xfId="19" xr:uid="{00000000-0005-0000-0000-000012000000}"/>
    <cellStyle name="Migliaia 11 2" xfId="20" xr:uid="{00000000-0005-0000-0000-000013000000}"/>
    <cellStyle name="Migliaia 11 3" xfId="21" xr:uid="{00000000-0005-0000-0000-000014000000}"/>
    <cellStyle name="Migliaia 2" xfId="22" xr:uid="{00000000-0005-0000-0000-000015000000}"/>
    <cellStyle name="Migliaia 2 2" xfId="23" xr:uid="{00000000-0005-0000-0000-000016000000}"/>
    <cellStyle name="Migliaia 2 2 2" xfId="24" xr:uid="{00000000-0005-0000-0000-000017000000}"/>
    <cellStyle name="Migliaia 2 2 2 2" xfId="25" xr:uid="{00000000-0005-0000-0000-000018000000}"/>
    <cellStyle name="Migliaia 2 2 2 3" xfId="26" xr:uid="{00000000-0005-0000-0000-000019000000}"/>
    <cellStyle name="Migliaia 2 2 3" xfId="27" xr:uid="{00000000-0005-0000-0000-00001A000000}"/>
    <cellStyle name="Migliaia 2 3" xfId="28" xr:uid="{00000000-0005-0000-0000-00001B000000}"/>
    <cellStyle name="Migliaia 3" xfId="29" xr:uid="{00000000-0005-0000-0000-00001C000000}"/>
    <cellStyle name="Migliaia 3 2" xfId="30" xr:uid="{00000000-0005-0000-0000-00001D000000}"/>
    <cellStyle name="Migliaia 3 2 2" xfId="31" xr:uid="{00000000-0005-0000-0000-00001E000000}"/>
    <cellStyle name="Migliaia 3 2 2 2" xfId="32" xr:uid="{00000000-0005-0000-0000-00001F000000}"/>
    <cellStyle name="Migliaia 3 2 2 3" xfId="33" xr:uid="{00000000-0005-0000-0000-000020000000}"/>
    <cellStyle name="Migliaia 3 2 3" xfId="34" xr:uid="{00000000-0005-0000-0000-000021000000}"/>
    <cellStyle name="Migliaia 3 2 4" xfId="35" xr:uid="{00000000-0005-0000-0000-000022000000}"/>
    <cellStyle name="Migliaia 3 3" xfId="36" xr:uid="{00000000-0005-0000-0000-000023000000}"/>
    <cellStyle name="Migliaia 4" xfId="37" xr:uid="{00000000-0005-0000-0000-000024000000}"/>
    <cellStyle name="Migliaia 4 2" xfId="38" xr:uid="{00000000-0005-0000-0000-000025000000}"/>
    <cellStyle name="Migliaia 4 2 2" xfId="39" xr:uid="{00000000-0005-0000-0000-000026000000}"/>
    <cellStyle name="Migliaia 4 2 3" xfId="40" xr:uid="{00000000-0005-0000-0000-000027000000}"/>
    <cellStyle name="Migliaia 4 3" xfId="41" xr:uid="{00000000-0005-0000-0000-000028000000}"/>
    <cellStyle name="Migliaia 4 4" xfId="42" xr:uid="{00000000-0005-0000-0000-000029000000}"/>
    <cellStyle name="Migliaia 5" xfId="43" xr:uid="{00000000-0005-0000-0000-00002A000000}"/>
    <cellStyle name="Migliaia 5 2" xfId="44" xr:uid="{00000000-0005-0000-0000-00002B000000}"/>
    <cellStyle name="Migliaia 5 2 2" xfId="45" xr:uid="{00000000-0005-0000-0000-00002C000000}"/>
    <cellStyle name="Migliaia 5 2 3" xfId="46" xr:uid="{00000000-0005-0000-0000-00002D000000}"/>
    <cellStyle name="Migliaia 5 3" xfId="47" xr:uid="{00000000-0005-0000-0000-00002E000000}"/>
    <cellStyle name="Migliaia 5 4" xfId="48" xr:uid="{00000000-0005-0000-0000-00002F000000}"/>
    <cellStyle name="Migliaia 6" xfId="49" xr:uid="{00000000-0005-0000-0000-000030000000}"/>
    <cellStyle name="Migliaia 6 2" xfId="50" xr:uid="{00000000-0005-0000-0000-000031000000}"/>
    <cellStyle name="Migliaia 7" xfId="51" xr:uid="{00000000-0005-0000-0000-000032000000}"/>
    <cellStyle name="Migliaia 8" xfId="52" xr:uid="{00000000-0005-0000-0000-000033000000}"/>
    <cellStyle name="Migliaia 8 2" xfId="53" xr:uid="{00000000-0005-0000-0000-000034000000}"/>
    <cellStyle name="Migliaia 8 3" xfId="54" xr:uid="{00000000-0005-0000-0000-000035000000}"/>
    <cellStyle name="Migliaia 9" xfId="55" xr:uid="{00000000-0005-0000-0000-000036000000}"/>
    <cellStyle name="Migliaia 9 2" xfId="56" xr:uid="{00000000-0005-0000-0000-000037000000}"/>
    <cellStyle name="Migliaia 9 3" xfId="57" xr:uid="{00000000-0005-0000-0000-000038000000}"/>
    <cellStyle name="Normale" xfId="0" builtinId="0"/>
    <cellStyle name="Normale 2" xfId="58" xr:uid="{00000000-0005-0000-0000-00003A000000}"/>
    <cellStyle name="Normale 2 2" xfId="59" xr:uid="{00000000-0005-0000-0000-00003B000000}"/>
    <cellStyle name="Normale 2 2 2" xfId="60" xr:uid="{00000000-0005-0000-0000-00003C000000}"/>
    <cellStyle name="Normale 2 2 2 2" xfId="61" xr:uid="{00000000-0005-0000-0000-00003D000000}"/>
    <cellStyle name="Normale 2 2 2 3" xfId="62" xr:uid="{00000000-0005-0000-0000-00003E000000}"/>
    <cellStyle name="Normale 2 2 3" xfId="63" xr:uid="{00000000-0005-0000-0000-00003F000000}"/>
    <cellStyle name="Normale 2 2 4" xfId="64" xr:uid="{00000000-0005-0000-0000-000040000000}"/>
    <cellStyle name="Normale 3" xfId="65" xr:uid="{00000000-0005-0000-0000-000041000000}"/>
    <cellStyle name="Normale 3 2" xfId="66" xr:uid="{00000000-0005-0000-0000-000042000000}"/>
    <cellStyle name="Normale 3 2 2" xfId="67" xr:uid="{00000000-0005-0000-0000-000043000000}"/>
    <cellStyle name="Normale 3 2 3" xfId="68" xr:uid="{00000000-0005-0000-0000-000044000000}"/>
    <cellStyle name="Normale 3 3" xfId="69" xr:uid="{00000000-0005-0000-0000-000045000000}"/>
    <cellStyle name="Normale 3 4" xfId="70" xr:uid="{00000000-0005-0000-0000-000046000000}"/>
    <cellStyle name="Normale 4" xfId="71" xr:uid="{00000000-0005-0000-0000-000047000000}"/>
    <cellStyle name="Percentuale 2" xfId="72" xr:uid="{00000000-0005-0000-0000-000048000000}"/>
    <cellStyle name="Percentuale 2 2" xfId="73" xr:uid="{00000000-0005-0000-0000-000049000000}"/>
    <cellStyle name="Percentuale 2 2 2" xfId="74" xr:uid="{00000000-0005-0000-0000-00004A000000}"/>
    <cellStyle name="Percentuale 2 2 2 2" xfId="75" xr:uid="{00000000-0005-0000-0000-00004B000000}"/>
    <cellStyle name="Percentuale 2 2 2 3" xfId="76" xr:uid="{00000000-0005-0000-0000-00004C000000}"/>
    <cellStyle name="Percentuale 2 2 3" xfId="77" xr:uid="{00000000-0005-0000-0000-00004D000000}"/>
    <cellStyle name="Percentuale 2 2 4" xfId="78" xr:uid="{00000000-0005-0000-0000-00004E000000}"/>
    <cellStyle name="Percentuale 2 3" xfId="79" xr:uid="{00000000-0005-0000-0000-00004F000000}"/>
    <cellStyle name="Percentuale 2 3 2" xfId="80" xr:uid="{00000000-0005-0000-0000-000050000000}"/>
    <cellStyle name="Percentuale 2 3 3" xfId="81" xr:uid="{00000000-0005-0000-0000-000051000000}"/>
    <cellStyle name="Percentuale 2 4" xfId="82" xr:uid="{00000000-0005-0000-0000-000052000000}"/>
    <cellStyle name="Percentuale 2 5" xfId="83" xr:uid="{00000000-0005-0000-0000-000053000000}"/>
    <cellStyle name="Percentuale 3" xfId="84" xr:uid="{00000000-0005-0000-0000-000054000000}"/>
    <cellStyle name="Percentuale 3 2" xfId="85" xr:uid="{00000000-0005-0000-0000-000055000000}"/>
    <cellStyle name="Percentuale 3 2 2" xfId="86" xr:uid="{00000000-0005-0000-0000-000056000000}"/>
    <cellStyle name="Percentuale 3 2 3" xfId="87" xr:uid="{00000000-0005-0000-0000-000057000000}"/>
    <cellStyle name="Percentuale 3 3" xfId="88" xr:uid="{00000000-0005-0000-0000-000058000000}"/>
    <cellStyle name="Percentuale 3 4" xfId="89" xr:uid="{00000000-0005-0000-0000-000059000000}"/>
    <cellStyle name="Percentuale 4" xfId="90" xr:uid="{00000000-0005-0000-0000-00005A000000}"/>
    <cellStyle name="Percentuale 4 2" xfId="91" xr:uid="{00000000-0005-0000-0000-00005B000000}"/>
    <cellStyle name="Percentuale 4 2 2" xfId="92" xr:uid="{00000000-0005-0000-0000-00005C000000}"/>
    <cellStyle name="Percentuale 4 2 3" xfId="93" xr:uid="{00000000-0005-0000-0000-00005D000000}"/>
    <cellStyle name="Percentuale 4 3" xfId="94" xr:uid="{00000000-0005-0000-0000-00005E000000}"/>
    <cellStyle name="Percentuale 4 4" xfId="95" xr:uid="{00000000-0005-0000-0000-00005F000000}"/>
    <cellStyle name="Percentuale 5" xfId="96" xr:uid="{00000000-0005-0000-0000-000060000000}"/>
    <cellStyle name="Percentuale 5 2" xfId="97" xr:uid="{00000000-0005-0000-0000-000061000000}"/>
    <cellStyle name="Percentuale 6" xfId="98" xr:uid="{00000000-0005-0000-0000-000062000000}"/>
    <cellStyle name="Percentuale 6 2" xfId="99" xr:uid="{00000000-0005-0000-0000-000063000000}"/>
    <cellStyle name="Percentuale 6 3" xfId="100" xr:uid="{00000000-0005-0000-0000-000064000000}"/>
    <cellStyle name="Valore non valido" xfId="102" builtinId="27"/>
    <cellStyle name="Valuta (0)_UA." xfId="101" xr:uid="{00000000-0005-0000-0000-00006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422805</xdr:colOff>
      <xdr:row>43</xdr:row>
      <xdr:rowOff>217168</xdr:rowOff>
    </xdr:from>
    <xdr:to>
      <xdr:col>8</xdr:col>
      <xdr:colOff>17674</xdr:colOff>
      <xdr:row>44</xdr:row>
      <xdr:rowOff>75051</xdr:rowOff>
    </xdr:to>
    <xdr:sp macro="" textlink="">
      <xdr:nvSpPr>
        <xdr:cNvPr id="2" name="Freccia in giù 1">
          <a:extLst>
            <a:ext uri="{FF2B5EF4-FFF2-40B4-BE49-F238E27FC236}">
              <a16:creationId xmlns:a16="http://schemas.microsoft.com/office/drawing/2014/main" id="{A09BCB1A-4E7A-FF3D-6034-8A1F735352B8}"/>
            </a:ext>
          </a:extLst>
        </xdr:cNvPr>
        <xdr:cNvSpPr/>
      </xdr:nvSpPr>
      <xdr:spPr>
        <a:xfrm>
          <a:off x="8845022" y="7812615"/>
          <a:ext cx="229416" cy="2128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k.unimi.it/rlavoro/retribuzioni/2076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R39"/>
  <sheetViews>
    <sheetView tabSelected="1" workbookViewId="0">
      <selection activeCell="J22" sqref="J22"/>
    </sheetView>
  </sheetViews>
  <sheetFormatPr defaultRowHeight="12.5" x14ac:dyDescent="0.25"/>
  <cols>
    <col min="16" max="16" width="14.6328125" customWidth="1"/>
  </cols>
  <sheetData>
    <row r="1" spans="1:18" ht="13" thickBot="1" x14ac:dyDescent="0.3"/>
    <row r="2" spans="1:18" x14ac:dyDescent="0.25">
      <c r="B2" s="954" t="s">
        <v>217</v>
      </c>
      <c r="C2" s="955"/>
      <c r="D2" s="955"/>
      <c r="E2" s="955"/>
      <c r="F2" s="955"/>
      <c r="G2" s="955"/>
      <c r="H2" s="955"/>
      <c r="I2" s="955"/>
      <c r="J2" s="955"/>
      <c r="K2" s="955"/>
      <c r="L2" s="955"/>
      <c r="M2" s="955"/>
      <c r="N2" s="955"/>
      <c r="O2" s="955"/>
      <c r="P2" s="956"/>
    </row>
    <row r="3" spans="1:18" ht="24" customHeight="1" thickBot="1" x14ac:dyDescent="0.3">
      <c r="B3" s="957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  <c r="P3" s="959"/>
    </row>
    <row r="4" spans="1:18" ht="10.5" customHeight="1" thickBot="1" x14ac:dyDescent="0.3"/>
    <row r="5" spans="1:18" ht="14.25" customHeight="1" thickBot="1" x14ac:dyDescent="0.35">
      <c r="B5" s="963" t="s">
        <v>27</v>
      </c>
      <c r="C5" s="964"/>
      <c r="E5" s="943" t="s">
        <v>104</v>
      </c>
      <c r="F5" s="944"/>
      <c r="G5" s="944"/>
      <c r="H5" s="944"/>
      <c r="I5" s="944"/>
      <c r="J5" s="944"/>
      <c r="K5" s="944"/>
      <c r="L5" s="944"/>
      <c r="M5" s="944"/>
      <c r="N5" s="944"/>
      <c r="O5" s="944"/>
      <c r="P5" s="945"/>
    </row>
    <row r="6" spans="1:18" ht="13" thickBot="1" x14ac:dyDescent="0.3"/>
    <row r="7" spans="1:18" ht="35.5" customHeight="1" thickTop="1" thickBot="1" x14ac:dyDescent="0.3">
      <c r="B7" s="968" t="s">
        <v>317</v>
      </c>
      <c r="C7" s="969"/>
      <c r="D7" s="969"/>
      <c r="E7" s="969"/>
      <c r="F7" s="969"/>
      <c r="G7" s="969"/>
      <c r="H7" s="969"/>
      <c r="I7" s="969"/>
      <c r="J7" s="969"/>
      <c r="K7" s="969"/>
      <c r="L7" s="969"/>
      <c r="M7" s="969"/>
      <c r="N7" s="969"/>
      <c r="O7" s="969"/>
      <c r="P7" s="970"/>
    </row>
    <row r="8" spans="1:18" ht="13.5" thickTop="1" thickBot="1" x14ac:dyDescent="0.3">
      <c r="A8" s="158"/>
      <c r="C8" s="157"/>
      <c r="D8" s="157"/>
    </row>
    <row r="9" spans="1:18" ht="41.25" customHeight="1" thickBot="1" x14ac:dyDescent="0.3">
      <c r="B9" s="946" t="s">
        <v>242</v>
      </c>
      <c r="C9" s="947"/>
      <c r="D9" s="947"/>
      <c r="E9" s="947"/>
      <c r="F9" s="947"/>
      <c r="G9" s="947"/>
      <c r="H9" s="947"/>
      <c r="I9" s="947"/>
      <c r="J9" s="947"/>
      <c r="K9" s="947"/>
      <c r="L9" s="947"/>
      <c r="M9" s="947"/>
      <c r="N9" s="947"/>
      <c r="O9" s="947"/>
      <c r="P9" s="948"/>
    </row>
    <row r="10" spans="1:18" ht="9" customHeight="1" thickBot="1" x14ac:dyDescent="0.3"/>
    <row r="11" spans="1:18" ht="51" customHeight="1" thickBot="1" x14ac:dyDescent="0.3">
      <c r="B11" s="934" t="s">
        <v>325</v>
      </c>
      <c r="C11" s="935"/>
      <c r="D11" s="935"/>
      <c r="E11" s="935"/>
      <c r="F11" s="935"/>
      <c r="G11" s="935"/>
      <c r="H11" s="935"/>
      <c r="I11" s="935"/>
      <c r="J11" s="935"/>
      <c r="K11" s="935"/>
      <c r="L11" s="935"/>
      <c r="M11" s="935"/>
      <c r="N11" s="935"/>
      <c r="O11" s="935"/>
      <c r="P11" s="936"/>
    </row>
    <row r="12" spans="1:18" ht="8.25" customHeight="1" thickBo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"/>
      <c r="R12" s="4"/>
    </row>
    <row r="13" spans="1:18" ht="45.75" customHeight="1" thickBot="1" x14ac:dyDescent="0.3">
      <c r="B13" s="960" t="s">
        <v>326</v>
      </c>
      <c r="C13" s="961"/>
      <c r="D13" s="961"/>
      <c r="E13" s="961"/>
      <c r="F13" s="961"/>
      <c r="G13" s="961"/>
      <c r="H13" s="961"/>
      <c r="I13" s="961"/>
      <c r="J13" s="961"/>
      <c r="K13" s="961"/>
      <c r="L13" s="961"/>
      <c r="M13" s="961"/>
      <c r="N13" s="961"/>
      <c r="O13" s="961"/>
      <c r="P13" s="962"/>
    </row>
    <row r="14" spans="1:18" ht="8.5" customHeight="1" thickBot="1" x14ac:dyDescent="0.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4"/>
      <c r="R14" s="4"/>
    </row>
    <row r="15" spans="1:18" ht="38.25" customHeight="1" thickBot="1" x14ac:dyDescent="0.3">
      <c r="A15" s="4"/>
      <c r="B15" s="931" t="s">
        <v>327</v>
      </c>
      <c r="C15" s="932"/>
      <c r="D15" s="932"/>
      <c r="E15" s="932"/>
      <c r="F15" s="932"/>
      <c r="G15" s="932"/>
      <c r="H15" s="932"/>
      <c r="I15" s="932"/>
      <c r="J15" s="932"/>
      <c r="K15" s="932"/>
      <c r="L15" s="932"/>
      <c r="M15" s="932"/>
      <c r="N15" s="932"/>
      <c r="O15" s="932"/>
      <c r="P15" s="933"/>
      <c r="Q15" s="4"/>
      <c r="R15" s="4"/>
    </row>
    <row r="16" spans="1:18" ht="7.5" customHeight="1" thickBot="1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</row>
    <row r="17" spans="1:18" ht="38.5" customHeight="1" thickBot="1" x14ac:dyDescent="0.3">
      <c r="A17" s="4"/>
      <c r="B17" s="937" t="s">
        <v>247</v>
      </c>
      <c r="C17" s="938"/>
      <c r="D17" s="938"/>
      <c r="E17" s="938"/>
      <c r="F17" s="938"/>
      <c r="G17" s="938"/>
      <c r="H17" s="938"/>
      <c r="I17" s="938"/>
      <c r="J17" s="938"/>
      <c r="K17" s="938"/>
      <c r="L17" s="938"/>
      <c r="M17" s="938"/>
      <c r="N17" s="938"/>
      <c r="O17" s="938"/>
      <c r="P17" s="939"/>
      <c r="Q17" s="4"/>
      <c r="R17" s="4"/>
    </row>
    <row r="18" spans="1:18" ht="8.25" customHeight="1" thickBo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4"/>
      <c r="R18" s="4"/>
    </row>
    <row r="19" spans="1:18" ht="35.25" customHeight="1" thickBot="1" x14ac:dyDescent="0.3">
      <c r="B19" s="965" t="s">
        <v>248</v>
      </c>
      <c r="C19" s="966"/>
      <c r="D19" s="966"/>
      <c r="E19" s="966"/>
      <c r="F19" s="966"/>
      <c r="G19" s="966"/>
      <c r="H19" s="966"/>
      <c r="I19" s="966"/>
      <c r="J19" s="966"/>
      <c r="K19" s="966"/>
      <c r="L19" s="966"/>
      <c r="M19" s="966"/>
      <c r="N19" s="966"/>
      <c r="O19" s="966"/>
      <c r="P19" s="967"/>
    </row>
    <row r="20" spans="1:18" ht="9.75" customHeight="1" thickBot="1" x14ac:dyDescent="0.3"/>
    <row r="21" spans="1:18" ht="56.25" customHeight="1" thickBot="1" x14ac:dyDescent="0.3">
      <c r="B21" s="934" t="s">
        <v>328</v>
      </c>
      <c r="C21" s="935"/>
      <c r="D21" s="935"/>
      <c r="E21" s="935"/>
      <c r="F21" s="935"/>
      <c r="G21" s="935"/>
      <c r="H21" s="935"/>
      <c r="I21" s="935"/>
      <c r="J21" s="935"/>
      <c r="K21" s="935"/>
      <c r="L21" s="935"/>
      <c r="M21" s="935"/>
      <c r="N21" s="935"/>
      <c r="O21" s="935"/>
      <c r="P21" s="936"/>
    </row>
    <row r="22" spans="1:18" ht="9" customHeight="1" thickBot="1" x14ac:dyDescent="0.3"/>
    <row r="23" spans="1:18" ht="27.75" customHeight="1" thickBot="1" x14ac:dyDescent="0.3">
      <c r="B23" s="940" t="s">
        <v>243</v>
      </c>
      <c r="C23" s="941"/>
      <c r="D23" s="941"/>
      <c r="E23" s="941"/>
      <c r="F23" s="941"/>
      <c r="G23" s="941"/>
      <c r="H23" s="941"/>
      <c r="I23" s="941"/>
      <c r="J23" s="941"/>
      <c r="K23" s="941"/>
      <c r="L23" s="941"/>
      <c r="M23" s="941"/>
      <c r="N23" s="941"/>
      <c r="O23" s="941"/>
      <c r="P23" s="942"/>
    </row>
    <row r="24" spans="1:18" ht="9" customHeight="1" thickBot="1" x14ac:dyDescent="0.3"/>
    <row r="25" spans="1:18" ht="19.5" customHeight="1" x14ac:dyDescent="0.25">
      <c r="B25" s="949" t="s">
        <v>244</v>
      </c>
      <c r="C25" s="950"/>
      <c r="D25" s="950"/>
      <c r="E25" s="950"/>
      <c r="F25" s="950"/>
      <c r="G25" s="950"/>
      <c r="H25" s="951"/>
      <c r="I25" s="2"/>
    </row>
    <row r="26" spans="1:18" ht="17.25" customHeight="1" x14ac:dyDescent="0.25">
      <c r="B26" s="952" t="s">
        <v>61</v>
      </c>
      <c r="C26" s="953"/>
      <c r="D26" s="953"/>
      <c r="E26" s="953"/>
      <c r="F26" s="953"/>
      <c r="G26" s="953"/>
      <c r="H26" s="3"/>
      <c r="I26" s="2"/>
    </row>
    <row r="27" spans="1:18" ht="17.25" customHeight="1" x14ac:dyDescent="0.25">
      <c r="B27" s="925" t="s">
        <v>245</v>
      </c>
      <c r="C27" s="926"/>
      <c r="D27" s="926"/>
      <c r="E27" s="926"/>
      <c r="F27" s="926"/>
      <c r="G27" s="926"/>
      <c r="H27" s="927"/>
      <c r="I27" s="2"/>
    </row>
    <row r="28" spans="1:18" ht="64.5" customHeight="1" thickBot="1" x14ac:dyDescent="0.3">
      <c r="B28" s="928" t="s">
        <v>246</v>
      </c>
      <c r="C28" s="929"/>
      <c r="D28" s="929"/>
      <c r="E28" s="929"/>
      <c r="F28" s="929"/>
      <c r="G28" s="929"/>
      <c r="H28" s="930"/>
      <c r="I28" s="2"/>
    </row>
    <row r="29" spans="1:18" ht="17.25" customHeight="1" x14ac:dyDescent="0.25">
      <c r="B29" s="2"/>
      <c r="C29" s="2"/>
      <c r="D29" s="2"/>
      <c r="E29" s="2"/>
      <c r="F29" s="2"/>
      <c r="G29" s="2"/>
      <c r="H29" s="2"/>
      <c r="I29" s="2"/>
    </row>
    <row r="30" spans="1:18" ht="17.25" customHeight="1" x14ac:dyDescent="0.25">
      <c r="B30" s="2"/>
      <c r="C30" s="2"/>
      <c r="D30" s="2"/>
      <c r="E30" s="2"/>
      <c r="F30" s="2"/>
      <c r="G30" s="2"/>
      <c r="H30" s="2"/>
      <c r="I30" s="2"/>
    </row>
    <row r="31" spans="1:18" ht="17.25" customHeight="1" x14ac:dyDescent="0.25">
      <c r="B31" s="2"/>
      <c r="C31" s="2"/>
      <c r="D31" s="2"/>
      <c r="E31" s="2"/>
      <c r="F31" s="2"/>
      <c r="G31" s="2"/>
      <c r="H31" s="2"/>
      <c r="I31" s="2"/>
    </row>
    <row r="32" spans="1:18" ht="17.25" customHeight="1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</sheetData>
  <sheetProtection algorithmName="SHA-512" hashValue="JuLjoLvLA3jWlnOENigdrPvcInnzLnPaoTVOdOqb1lR/LuBR/AFQLh9+wNlv9jviQOlbTHIuNUk+TbI7U2S1+g==" saltValue="DwAhgvAHPMbgNc8LLSfLeg==" spinCount="100000" sheet="1" objects="1" scenarios="1"/>
  <mergeCells count="16">
    <mergeCell ref="E5:P5"/>
    <mergeCell ref="B9:P9"/>
    <mergeCell ref="B25:H25"/>
    <mergeCell ref="B26:G26"/>
    <mergeCell ref="B2:P3"/>
    <mergeCell ref="B13:P13"/>
    <mergeCell ref="B5:C5"/>
    <mergeCell ref="B11:P11"/>
    <mergeCell ref="B19:P19"/>
    <mergeCell ref="B7:P7"/>
    <mergeCell ref="B27:H27"/>
    <mergeCell ref="B28:H28"/>
    <mergeCell ref="B15:P15"/>
    <mergeCell ref="B21:P21"/>
    <mergeCell ref="B17:P17"/>
    <mergeCell ref="B23:P23"/>
  </mergeCells>
  <hyperlinks>
    <hyperlink ref="B26" r:id="rId1" xr:uid="{330AA18B-B312-41F0-BA08-3BB4904FE4A2}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C1:J36"/>
  <sheetViews>
    <sheetView zoomScale="90" zoomScaleNormal="90" workbookViewId="0">
      <selection activeCell="B2" sqref="B2"/>
    </sheetView>
  </sheetViews>
  <sheetFormatPr defaultRowHeight="12.5" x14ac:dyDescent="0.25"/>
  <cols>
    <col min="3" max="3" width="23.08984375" customWidth="1"/>
    <col min="4" max="5" width="20.08984375" customWidth="1"/>
    <col min="6" max="6" width="26.54296875" customWidth="1"/>
    <col min="7" max="7" width="3.08984375" customWidth="1"/>
    <col min="8" max="8" width="19" customWidth="1"/>
    <col min="9" max="9" width="20" customWidth="1"/>
    <col min="10" max="10" width="21.1796875" customWidth="1"/>
  </cols>
  <sheetData>
    <row r="1" spans="3:10" ht="13" thickBot="1" x14ac:dyDescent="0.3"/>
    <row r="2" spans="3:10" ht="13.5" thickBot="1" x14ac:dyDescent="0.35">
      <c r="C2" s="41" t="s">
        <v>108</v>
      </c>
      <c r="D2" s="42"/>
    </row>
    <row r="3" spans="3:10" ht="13" thickBot="1" x14ac:dyDescent="0.3"/>
    <row r="4" spans="3:10" ht="13.5" thickBot="1" x14ac:dyDescent="0.3">
      <c r="C4" s="6"/>
      <c r="D4" s="8"/>
      <c r="E4" s="8"/>
      <c r="F4" s="8"/>
    </row>
    <row r="5" spans="3:10" ht="13.5" thickBot="1" x14ac:dyDescent="0.3">
      <c r="C5" s="47" t="s">
        <v>47</v>
      </c>
      <c r="D5" s="47" t="s">
        <v>67</v>
      </c>
      <c r="E5" s="47" t="s">
        <v>106</v>
      </c>
      <c r="F5" s="47" t="s">
        <v>107</v>
      </c>
      <c r="H5" s="20" t="s">
        <v>70</v>
      </c>
      <c r="I5" s="20" t="s">
        <v>54</v>
      </c>
    </row>
    <row r="6" spans="3:10" ht="13" thickBot="1" x14ac:dyDescent="0.3">
      <c r="C6" s="7"/>
      <c r="D6" s="9"/>
      <c r="E6" s="9"/>
      <c r="F6" s="9"/>
      <c r="H6" s="1"/>
      <c r="I6" s="1"/>
    </row>
    <row r="7" spans="3:10" ht="18.75" customHeight="1" thickBot="1" x14ac:dyDescent="0.3">
      <c r="C7" s="11" t="s">
        <v>48</v>
      </c>
      <c r="D7" s="24">
        <v>16350</v>
      </c>
      <c r="E7" s="24">
        <v>16350</v>
      </c>
      <c r="F7" s="24">
        <v>16350</v>
      </c>
      <c r="H7" s="17">
        <f>D7</f>
        <v>16350</v>
      </c>
      <c r="I7" s="18"/>
    </row>
    <row r="8" spans="3:10" ht="18.75" customHeight="1" thickBot="1" x14ac:dyDescent="0.3">
      <c r="C8" s="11" t="s">
        <v>49</v>
      </c>
      <c r="D8" s="24">
        <v>3817.73</v>
      </c>
      <c r="E8" s="24">
        <v>3817.73</v>
      </c>
      <c r="F8" s="24">
        <v>3817.73</v>
      </c>
      <c r="H8" s="18">
        <f>D8</f>
        <v>3817.73</v>
      </c>
      <c r="I8" s="18"/>
    </row>
    <row r="9" spans="3:10" ht="13" thickBot="1" x14ac:dyDescent="0.3">
      <c r="C9" s="11" t="s">
        <v>50</v>
      </c>
      <c r="D9" s="24">
        <v>2389.37</v>
      </c>
      <c r="E9" s="24">
        <v>2389.37</v>
      </c>
      <c r="F9" s="24">
        <v>2389.37</v>
      </c>
      <c r="H9" s="18"/>
      <c r="I9" s="18">
        <f>F9-H9</f>
        <v>2389.37</v>
      </c>
    </row>
    <row r="10" spans="3:10" ht="13" thickBot="1" x14ac:dyDescent="0.3">
      <c r="C10" s="11" t="s">
        <v>51</v>
      </c>
      <c r="D10" s="24">
        <v>1650</v>
      </c>
      <c r="E10" s="24">
        <v>1650</v>
      </c>
      <c r="F10" s="24">
        <v>1650</v>
      </c>
      <c r="H10" s="18"/>
      <c r="I10" s="18">
        <v>1650</v>
      </c>
    </row>
    <row r="11" spans="3:10" ht="13" thickBot="1" x14ac:dyDescent="0.3">
      <c r="C11" s="10"/>
      <c r="D11" s="25"/>
      <c r="E11" s="25"/>
      <c r="F11" s="25"/>
      <c r="H11" s="35"/>
      <c r="I11" s="35"/>
    </row>
    <row r="12" spans="3:10" ht="13.5" thickBot="1" x14ac:dyDescent="0.35">
      <c r="C12" s="50" t="s">
        <v>52</v>
      </c>
      <c r="D12" s="51">
        <f>SUM(D7:D10)</f>
        <v>24207.1</v>
      </c>
      <c r="E12" s="51">
        <f>SUM(E7:E10)</f>
        <v>24207.1</v>
      </c>
      <c r="F12" s="51">
        <f>SUM(F7:F10)</f>
        <v>24207.1</v>
      </c>
      <c r="H12" s="48">
        <f>SUM(H7:H11)</f>
        <v>20167.73</v>
      </c>
      <c r="I12" s="38">
        <f>SUM(I7:I11)</f>
        <v>4039.37</v>
      </c>
      <c r="J12" s="4" t="s">
        <v>53</v>
      </c>
    </row>
    <row r="13" spans="3:10" x14ac:dyDescent="0.25">
      <c r="C13" s="10"/>
      <c r="D13" s="12"/>
      <c r="E13" s="15"/>
      <c r="F13" s="15"/>
      <c r="H13" s="36"/>
      <c r="I13" s="36"/>
    </row>
    <row r="14" spans="3:10" ht="13" thickBot="1" x14ac:dyDescent="0.3">
      <c r="C14" s="14"/>
      <c r="D14" s="13"/>
      <c r="E14" s="9"/>
      <c r="F14" s="9"/>
      <c r="H14" s="18">
        <f>SUM(D7:D8)</f>
        <v>20167.73</v>
      </c>
      <c r="I14" s="18">
        <f>SUM(D9+D10)</f>
        <v>4039.37</v>
      </c>
      <c r="J14" s="4" t="s">
        <v>55</v>
      </c>
    </row>
    <row r="15" spans="3:10" ht="13.5" thickBot="1" x14ac:dyDescent="0.3">
      <c r="C15" s="1189"/>
      <c r="D15" s="1190"/>
      <c r="E15" s="1190"/>
      <c r="F15" s="1191"/>
      <c r="H15" s="18">
        <f>SUM(E7:E8)</f>
        <v>20167.73</v>
      </c>
      <c r="I15" s="18">
        <f>(E9+E10)</f>
        <v>4039.37</v>
      </c>
      <c r="J15" s="4" t="s">
        <v>56</v>
      </c>
    </row>
    <row r="16" spans="3:10" ht="12.75" customHeight="1" thickBot="1" x14ac:dyDescent="0.3">
      <c r="C16" s="45"/>
      <c r="D16" s="26"/>
      <c r="E16" s="52" t="s">
        <v>68</v>
      </c>
      <c r="F16" s="53">
        <f>SUM(D12:F12)</f>
        <v>72621.299999999988</v>
      </c>
      <c r="H16" s="18">
        <f>SUM(F7:F8)</f>
        <v>20167.73</v>
      </c>
      <c r="I16" s="18">
        <f>(F9+F10)</f>
        <v>4039.37</v>
      </c>
      <c r="J16" s="4" t="s">
        <v>57</v>
      </c>
    </row>
    <row r="17" spans="3:10" ht="13.5" thickBot="1" x14ac:dyDescent="0.35">
      <c r="C17" s="1192"/>
      <c r="D17" s="1193"/>
      <c r="E17" s="1193"/>
      <c r="F17" s="1194"/>
      <c r="H17" s="19">
        <f>SUM(H14:H16)</f>
        <v>60503.19</v>
      </c>
      <c r="I17" s="37">
        <f>SUM(I14:I16)</f>
        <v>12118.11</v>
      </c>
      <c r="J17" s="22" t="s">
        <v>58</v>
      </c>
    </row>
    <row r="18" spans="3:10" ht="13.5" thickBot="1" x14ac:dyDescent="0.35">
      <c r="C18" s="1186"/>
      <c r="D18" s="1187"/>
      <c r="E18" s="1187"/>
      <c r="F18" s="1188"/>
      <c r="H18" s="16"/>
      <c r="I18" s="38">
        <f>SUM(H17:I17)</f>
        <v>72621.3</v>
      </c>
      <c r="J18" s="22" t="s">
        <v>58</v>
      </c>
    </row>
    <row r="21" spans="3:10" ht="13" thickBot="1" x14ac:dyDescent="0.3"/>
    <row r="22" spans="3:10" ht="13.5" thickBot="1" x14ac:dyDescent="0.3">
      <c r="C22" s="6"/>
      <c r="D22" s="8"/>
      <c r="E22" s="8"/>
      <c r="F22" s="8"/>
    </row>
    <row r="23" spans="3:10" ht="13.5" thickBot="1" x14ac:dyDescent="0.3">
      <c r="C23" s="43" t="s">
        <v>59</v>
      </c>
      <c r="D23" s="43" t="s">
        <v>67</v>
      </c>
      <c r="E23" s="43" t="s">
        <v>106</v>
      </c>
      <c r="F23" s="43" t="s">
        <v>107</v>
      </c>
      <c r="H23" s="20" t="s">
        <v>70</v>
      </c>
      <c r="I23" s="20" t="s">
        <v>54</v>
      </c>
    </row>
    <row r="24" spans="3:10" ht="13" thickBot="1" x14ac:dyDescent="0.3">
      <c r="C24" s="7"/>
      <c r="D24" s="9"/>
      <c r="E24" s="9"/>
      <c r="F24" s="9"/>
      <c r="H24" s="23"/>
      <c r="I24" s="23"/>
    </row>
    <row r="25" spans="3:10" ht="13" thickBot="1" x14ac:dyDescent="0.3">
      <c r="C25" s="27" t="s">
        <v>48</v>
      </c>
      <c r="D25" s="28">
        <v>16350</v>
      </c>
      <c r="E25" s="28">
        <v>16350</v>
      </c>
      <c r="F25" s="28">
        <v>16350</v>
      </c>
      <c r="H25" s="17">
        <v>16350</v>
      </c>
      <c r="I25" s="18"/>
    </row>
    <row r="26" spans="3:10" ht="13" thickBot="1" x14ac:dyDescent="0.3">
      <c r="C26" s="27" t="s">
        <v>49</v>
      </c>
      <c r="D26" s="24">
        <v>3817.73</v>
      </c>
      <c r="E26" s="24">
        <v>3817.73</v>
      </c>
      <c r="F26" s="24">
        <v>3817.73</v>
      </c>
      <c r="H26" s="18">
        <f>D26</f>
        <v>3817.73</v>
      </c>
      <c r="I26" s="18"/>
    </row>
    <row r="27" spans="3:10" ht="13" thickBot="1" x14ac:dyDescent="0.3">
      <c r="C27" s="27" t="s">
        <v>60</v>
      </c>
      <c r="D27" s="28">
        <v>1614.69</v>
      </c>
      <c r="E27" s="28">
        <v>1614.69</v>
      </c>
      <c r="F27" s="28">
        <v>1614.69</v>
      </c>
      <c r="H27" s="18"/>
      <c r="I27" s="18">
        <f>F27-H27</f>
        <v>1614.69</v>
      </c>
    </row>
    <row r="28" spans="3:10" ht="13" thickBot="1" x14ac:dyDescent="0.3">
      <c r="C28" s="27" t="s">
        <v>51</v>
      </c>
      <c r="D28" s="28">
        <v>1650</v>
      </c>
      <c r="E28" s="28">
        <v>1650</v>
      </c>
      <c r="F28" s="28">
        <v>1650</v>
      </c>
      <c r="H28" s="18"/>
      <c r="I28" s="18">
        <v>1650</v>
      </c>
    </row>
    <row r="29" spans="3:10" ht="13" thickBot="1" x14ac:dyDescent="0.3">
      <c r="C29" s="29"/>
      <c r="D29" s="30"/>
      <c r="E29" s="30"/>
      <c r="F29" s="30"/>
      <c r="H29" s="35"/>
      <c r="I29" s="35"/>
    </row>
    <row r="30" spans="3:10" ht="13.5" thickBot="1" x14ac:dyDescent="0.35">
      <c r="C30" s="33" t="s">
        <v>52</v>
      </c>
      <c r="D30" s="34">
        <f>SUM(D25:D28)</f>
        <v>23432.42</v>
      </c>
      <c r="E30" s="34">
        <f>SUM(E25:E28)</f>
        <v>23432.42</v>
      </c>
      <c r="F30" s="34">
        <f>SUM(F25:F28)</f>
        <v>23432.42</v>
      </c>
      <c r="H30" s="49">
        <f>SUM(H25:H28)</f>
        <v>20167.73</v>
      </c>
      <c r="I30" s="39">
        <f>SUM(I25:I28)</f>
        <v>3264.69</v>
      </c>
      <c r="J30" s="4" t="s">
        <v>53</v>
      </c>
    </row>
    <row r="31" spans="3:10" ht="13" thickBot="1" x14ac:dyDescent="0.3">
      <c r="C31" s="27"/>
      <c r="D31" s="28"/>
      <c r="E31" s="28"/>
      <c r="F31" s="28"/>
      <c r="H31" s="36"/>
      <c r="I31" s="36"/>
    </row>
    <row r="32" spans="3:10" ht="13.5" thickBot="1" x14ac:dyDescent="0.3">
      <c r="C32" s="1195"/>
      <c r="D32" s="1196"/>
      <c r="E32" s="1196"/>
      <c r="F32" s="1197"/>
      <c r="H32" s="18">
        <f>SUM(D25:D26)</f>
        <v>20167.73</v>
      </c>
      <c r="I32" s="18">
        <f>D27+D28</f>
        <v>3264.69</v>
      </c>
      <c r="J32" s="4" t="s">
        <v>55</v>
      </c>
    </row>
    <row r="33" spans="3:10" ht="12.75" customHeight="1" thickBot="1" x14ac:dyDescent="0.3">
      <c r="C33" s="46"/>
      <c r="D33" s="31"/>
      <c r="E33" s="32" t="s">
        <v>69</v>
      </c>
      <c r="F33" s="32">
        <f>SUM(D30:F30)</f>
        <v>70297.259999999995</v>
      </c>
      <c r="H33" s="18">
        <f>SUM(E25:E26)</f>
        <v>20167.73</v>
      </c>
      <c r="I33" s="21">
        <f>E27+E28</f>
        <v>3264.69</v>
      </c>
      <c r="J33" s="4" t="s">
        <v>56</v>
      </c>
    </row>
    <row r="34" spans="3:10" ht="13" x14ac:dyDescent="0.25">
      <c r="C34" s="1192"/>
      <c r="D34" s="1193"/>
      <c r="E34" s="1193"/>
      <c r="F34" s="1194"/>
      <c r="H34" s="18">
        <f>SUM(F25:F26)</f>
        <v>20167.73</v>
      </c>
      <c r="I34" s="21">
        <f>F27+F28</f>
        <v>3264.69</v>
      </c>
      <c r="J34" s="4" t="s">
        <v>57</v>
      </c>
    </row>
    <row r="35" spans="3:10" ht="13.5" thickBot="1" x14ac:dyDescent="0.35">
      <c r="C35" s="1186"/>
      <c r="D35" s="1187"/>
      <c r="E35" s="1187"/>
      <c r="F35" s="1188"/>
      <c r="H35" s="19">
        <f>SUM(H32:H34)</f>
        <v>60503.19</v>
      </c>
      <c r="I35" s="37">
        <f>SUM(I32:I34)</f>
        <v>9794.07</v>
      </c>
      <c r="J35" s="22" t="s">
        <v>58</v>
      </c>
    </row>
    <row r="36" spans="3:10" ht="13.5" thickBot="1" x14ac:dyDescent="0.35">
      <c r="I36" s="40">
        <f>SUM(H35:I35)</f>
        <v>70297.260000000009</v>
      </c>
      <c r="J36" s="22" t="s">
        <v>58</v>
      </c>
    </row>
  </sheetData>
  <sheetProtection algorithmName="SHA-512" hashValue="RjoX9up0LPdZlGVbxbyGmmljmr2eNe/USzdcTk+3CNDVMwGmGbUe3LmUQSgSEbZsU+XsXG+So+8fH3TwxPhoAg==" saltValue="7vhRKsyGZvROKeSLSX+9FA==" spinCount="100000" sheet="1" objects="1" scenarios="1"/>
  <mergeCells count="6">
    <mergeCell ref="C35:F35"/>
    <mergeCell ref="C15:F15"/>
    <mergeCell ref="C17:F17"/>
    <mergeCell ref="C18:F18"/>
    <mergeCell ref="C32:F32"/>
    <mergeCell ref="C34:F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FC7D-3700-4F70-99D6-86CE94DC1CEE}">
  <sheetPr>
    <tabColor rgb="FF00B0F0"/>
  </sheetPr>
  <dimension ref="A1:AO41"/>
  <sheetViews>
    <sheetView zoomScale="30" zoomScaleNormal="30" workbookViewId="0">
      <selection activeCell="S32" sqref="S32"/>
    </sheetView>
  </sheetViews>
  <sheetFormatPr defaultRowHeight="12.5" x14ac:dyDescent="0.25"/>
  <cols>
    <col min="1" max="1" width="42.6328125" style="182" customWidth="1"/>
    <col min="2" max="2" width="21.54296875" style="182" customWidth="1"/>
    <col min="3" max="3" width="10.6328125" style="182" customWidth="1"/>
    <col min="4" max="4" width="11" style="182" customWidth="1"/>
    <col min="5" max="5" width="13.1796875" style="182" customWidth="1"/>
    <col min="6" max="6" width="10.6328125" style="182" customWidth="1"/>
    <col min="7" max="7" width="11" style="182" customWidth="1"/>
    <col min="8" max="8" width="13.1796875" style="182" customWidth="1"/>
    <col min="9" max="9" width="10.6328125" style="182" customWidth="1"/>
    <col min="10" max="10" width="11" style="182" customWidth="1"/>
    <col min="11" max="11" width="13.1796875" style="182" customWidth="1"/>
    <col min="12" max="12" width="10.6328125" style="182" customWidth="1"/>
    <col min="13" max="13" width="11" style="182" customWidth="1"/>
    <col min="14" max="14" width="13.1796875" style="182" customWidth="1"/>
    <col min="15" max="15" width="10.6328125" style="182" customWidth="1"/>
    <col min="16" max="16" width="11" style="182" customWidth="1"/>
    <col min="17" max="17" width="13.1796875" style="182" customWidth="1"/>
    <col min="18" max="18" width="10.6328125" style="182" customWidth="1"/>
    <col min="19" max="19" width="11" style="182" customWidth="1"/>
    <col min="20" max="20" width="13.1796875" style="182" customWidth="1"/>
    <col min="21" max="21" width="10.6328125" style="182" customWidth="1"/>
    <col min="22" max="22" width="11" style="182" customWidth="1"/>
    <col min="23" max="23" width="13.1796875" style="182" customWidth="1"/>
    <col min="24" max="24" width="10.6328125" style="182" customWidth="1"/>
    <col min="25" max="25" width="11" style="182" customWidth="1"/>
    <col min="26" max="26" width="13.1796875" style="182" customWidth="1"/>
    <col min="27" max="27" width="10.6328125" style="182" customWidth="1"/>
    <col min="28" max="28" width="11" style="182" customWidth="1"/>
    <col min="29" max="29" width="13.1796875" style="182" customWidth="1"/>
    <col min="30" max="30" width="10.6328125" style="182" customWidth="1"/>
    <col min="31" max="31" width="11" style="182" customWidth="1"/>
    <col min="32" max="32" width="13.1796875" style="182" customWidth="1"/>
    <col min="33" max="33" width="10.6328125" style="182" customWidth="1"/>
    <col min="34" max="34" width="11" style="182" customWidth="1"/>
    <col min="35" max="35" width="13.1796875" style="182" customWidth="1"/>
    <col min="36" max="36" width="10.6328125" style="182" customWidth="1"/>
    <col min="37" max="37" width="11" style="182" customWidth="1"/>
    <col min="38" max="38" width="13.1796875" style="182" customWidth="1"/>
    <col min="39" max="39" width="10.6328125" style="182" customWidth="1"/>
    <col min="40" max="40" width="11" style="182" customWidth="1"/>
    <col min="41" max="41" width="13.1796875" style="182" customWidth="1"/>
    <col min="42" max="16384" width="8.7265625" style="182"/>
  </cols>
  <sheetData>
    <row r="1" spans="1:41" ht="49" customHeight="1" x14ac:dyDescent="0.25">
      <c r="A1" s="178" t="s">
        <v>269</v>
      </c>
      <c r="B1" s="179" t="s">
        <v>181</v>
      </c>
      <c r="C1" s="179" t="s">
        <v>270</v>
      </c>
      <c r="D1" s="180" t="s">
        <v>271</v>
      </c>
      <c r="E1" s="181" t="s">
        <v>181</v>
      </c>
      <c r="F1" s="179" t="s">
        <v>270</v>
      </c>
      <c r="G1" s="180" t="s">
        <v>271</v>
      </c>
      <c r="H1" s="181" t="s">
        <v>181</v>
      </c>
      <c r="I1" s="179" t="s">
        <v>270</v>
      </c>
      <c r="J1" s="180" t="s">
        <v>271</v>
      </c>
      <c r="K1" s="181" t="s">
        <v>181</v>
      </c>
      <c r="L1" s="179" t="s">
        <v>270</v>
      </c>
      <c r="M1" s="180" t="s">
        <v>271</v>
      </c>
      <c r="N1" s="181" t="s">
        <v>181</v>
      </c>
      <c r="O1" s="179" t="s">
        <v>270</v>
      </c>
      <c r="P1" s="180" t="s">
        <v>271</v>
      </c>
      <c r="Q1" s="181" t="s">
        <v>181</v>
      </c>
      <c r="R1" s="179" t="s">
        <v>270</v>
      </c>
      <c r="S1" s="180" t="s">
        <v>271</v>
      </c>
      <c r="T1" s="181" t="s">
        <v>181</v>
      </c>
      <c r="U1" s="179" t="s">
        <v>270</v>
      </c>
      <c r="V1" s="180" t="s">
        <v>271</v>
      </c>
      <c r="W1" s="181" t="s">
        <v>181</v>
      </c>
      <c r="X1" s="179" t="s">
        <v>270</v>
      </c>
      <c r="Y1" s="180" t="s">
        <v>271</v>
      </c>
      <c r="Z1" s="181" t="s">
        <v>181</v>
      </c>
      <c r="AA1" s="179" t="s">
        <v>270</v>
      </c>
      <c r="AB1" s="180" t="s">
        <v>271</v>
      </c>
      <c r="AC1" s="181" t="s">
        <v>181</v>
      </c>
      <c r="AD1" s="179" t="s">
        <v>270</v>
      </c>
      <c r="AE1" s="180" t="s">
        <v>271</v>
      </c>
      <c r="AF1" s="181" t="s">
        <v>181</v>
      </c>
      <c r="AG1" s="179" t="s">
        <v>270</v>
      </c>
      <c r="AH1" s="180" t="s">
        <v>271</v>
      </c>
      <c r="AI1" s="181" t="s">
        <v>181</v>
      </c>
      <c r="AJ1" s="179" t="s">
        <v>270</v>
      </c>
      <c r="AK1" s="180" t="s">
        <v>271</v>
      </c>
      <c r="AL1" s="181" t="s">
        <v>181</v>
      </c>
      <c r="AM1" s="179" t="s">
        <v>270</v>
      </c>
      <c r="AN1" s="180" t="s">
        <v>271</v>
      </c>
      <c r="AO1" s="181" t="s">
        <v>181</v>
      </c>
    </row>
    <row r="2" spans="1:41" ht="15" thickBot="1" x14ac:dyDescent="0.3">
      <c r="A2" s="183"/>
      <c r="B2" s="184"/>
      <c r="C2" s="185"/>
      <c r="D2" s="186"/>
      <c r="E2" s="184"/>
      <c r="F2" s="185"/>
      <c r="G2" s="186"/>
      <c r="H2" s="184"/>
      <c r="I2" s="185"/>
      <c r="J2" s="186"/>
      <c r="K2" s="184"/>
      <c r="L2" s="185"/>
      <c r="M2" s="186"/>
      <c r="N2" s="184"/>
      <c r="O2" s="185"/>
      <c r="P2" s="186"/>
      <c r="Q2" s="184"/>
      <c r="R2" s="185"/>
      <c r="S2" s="186"/>
      <c r="T2" s="184"/>
      <c r="U2" s="185"/>
      <c r="V2" s="186"/>
      <c r="W2" s="184"/>
      <c r="X2" s="185"/>
      <c r="Y2" s="186"/>
      <c r="Z2" s="184"/>
      <c r="AA2" s="185"/>
      <c r="AB2" s="186"/>
      <c r="AC2" s="184"/>
      <c r="AD2" s="185"/>
      <c r="AE2" s="186"/>
      <c r="AF2" s="184"/>
      <c r="AG2" s="185"/>
      <c r="AH2" s="186"/>
      <c r="AI2" s="184"/>
      <c r="AJ2" s="185"/>
      <c r="AK2" s="186"/>
      <c r="AL2" s="184"/>
      <c r="AM2" s="185"/>
      <c r="AN2" s="186"/>
      <c r="AO2" s="184"/>
    </row>
    <row r="3" spans="1:41" ht="55.5" customHeight="1" x14ac:dyDescent="0.25">
      <c r="A3" s="187"/>
      <c r="B3" s="188" t="s">
        <v>302</v>
      </c>
      <c r="C3" s="980" t="str">
        <f>'BUDGET HE'!C9</f>
        <v>Inserire titolo WP1</v>
      </c>
      <c r="D3" s="981"/>
      <c r="E3" s="982"/>
      <c r="F3" s="980" t="str">
        <f>'BUDGET HE'!D9</f>
        <v>Inserire titolo WP2</v>
      </c>
      <c r="G3" s="981"/>
      <c r="H3" s="982"/>
      <c r="I3" s="980" t="str">
        <f>'BUDGET HE'!E9</f>
        <v>Inserire titolo WP3</v>
      </c>
      <c r="J3" s="981"/>
      <c r="K3" s="982"/>
      <c r="L3" s="980" t="str">
        <f>'BUDGET HE'!F9</f>
        <v>Inserire titolo WP4</v>
      </c>
      <c r="M3" s="981"/>
      <c r="N3" s="982"/>
      <c r="O3" s="980" t="str">
        <f>'BUDGET HE'!G9</f>
        <v>Inserire titolo WP5</v>
      </c>
      <c r="P3" s="981"/>
      <c r="Q3" s="982"/>
      <c r="R3" s="981" t="str">
        <f>'BUDGET HE'!H9</f>
        <v>Inserire titolo WP6</v>
      </c>
      <c r="S3" s="981"/>
      <c r="T3" s="982"/>
      <c r="U3" s="981" t="str">
        <f>'BUDGET HE'!I9</f>
        <v>Inserire titolo WP7</v>
      </c>
      <c r="V3" s="981"/>
      <c r="W3" s="981"/>
      <c r="X3" s="980" t="str">
        <f>'BUDGET HE'!J9</f>
        <v>Inserire titolo WP8</v>
      </c>
      <c r="Y3" s="981"/>
      <c r="Z3" s="982"/>
      <c r="AA3" s="980" t="str">
        <f>'BUDGET HE'!K9</f>
        <v>Inserire titolo WP9</v>
      </c>
      <c r="AB3" s="981"/>
      <c r="AC3" s="982"/>
      <c r="AD3" s="980" t="str">
        <f>'BUDGET HE'!L9</f>
        <v>Inserire titolo WP10</v>
      </c>
      <c r="AE3" s="981"/>
      <c r="AF3" s="982"/>
      <c r="AG3" s="980" t="str">
        <f>'BUDGET HE'!M9</f>
        <v>Inserire titolo WP11</v>
      </c>
      <c r="AH3" s="981"/>
      <c r="AI3" s="982"/>
      <c r="AJ3" s="980" t="str">
        <f>'BUDGET HE'!N9</f>
        <v>Inserire titolo WP12</v>
      </c>
      <c r="AK3" s="981"/>
      <c r="AL3" s="982"/>
      <c r="AM3" s="980" t="str">
        <f>'BUDGET HE'!O9</f>
        <v>Inserire titolo WP13</v>
      </c>
      <c r="AN3" s="981"/>
      <c r="AO3" s="982"/>
    </row>
    <row r="4" spans="1:41" ht="14.5" x14ac:dyDescent="0.35">
      <c r="A4" s="189"/>
      <c r="B4" s="190"/>
      <c r="C4" s="971"/>
      <c r="D4" s="972"/>
      <c r="E4" s="973"/>
      <c r="F4" s="971"/>
      <c r="G4" s="972"/>
      <c r="H4" s="973"/>
      <c r="I4" s="971"/>
      <c r="J4" s="972"/>
      <c r="K4" s="973"/>
      <c r="L4" s="971"/>
      <c r="M4" s="972"/>
      <c r="N4" s="973"/>
      <c r="O4" s="971"/>
      <c r="P4" s="972"/>
      <c r="Q4" s="973"/>
      <c r="R4" s="972"/>
      <c r="S4" s="972"/>
      <c r="T4" s="973"/>
      <c r="U4" s="972"/>
      <c r="V4" s="972"/>
      <c r="W4" s="972"/>
      <c r="X4" s="971"/>
      <c r="Y4" s="972"/>
      <c r="Z4" s="973"/>
      <c r="AA4" s="971"/>
      <c r="AB4" s="972"/>
      <c r="AC4" s="973"/>
      <c r="AD4" s="971"/>
      <c r="AE4" s="972"/>
      <c r="AF4" s="973"/>
      <c r="AG4" s="971"/>
      <c r="AH4" s="972"/>
      <c r="AI4" s="973"/>
      <c r="AJ4" s="971"/>
      <c r="AK4" s="972"/>
      <c r="AL4" s="973"/>
      <c r="AM4" s="971"/>
      <c r="AN4" s="972"/>
      <c r="AO4" s="973"/>
    </row>
    <row r="5" spans="1:41" ht="14.5" x14ac:dyDescent="0.25">
      <c r="A5" s="191" t="s">
        <v>272</v>
      </c>
      <c r="B5" s="192"/>
      <c r="C5" s="974"/>
      <c r="D5" s="975"/>
      <c r="E5" s="976"/>
      <c r="F5" s="974"/>
      <c r="G5" s="975"/>
      <c r="H5" s="976"/>
      <c r="I5" s="974"/>
      <c r="J5" s="975"/>
      <c r="K5" s="976"/>
      <c r="L5" s="974"/>
      <c r="M5" s="975"/>
      <c r="N5" s="976"/>
      <c r="O5" s="974"/>
      <c r="P5" s="975"/>
      <c r="Q5" s="976"/>
      <c r="R5" s="975"/>
      <c r="S5" s="975"/>
      <c r="T5" s="976"/>
      <c r="U5" s="975"/>
      <c r="V5" s="975"/>
      <c r="W5" s="975"/>
      <c r="X5" s="974"/>
      <c r="Y5" s="975"/>
      <c r="Z5" s="976"/>
      <c r="AA5" s="974"/>
      <c r="AB5" s="975"/>
      <c r="AC5" s="976"/>
      <c r="AD5" s="974"/>
      <c r="AE5" s="975"/>
      <c r="AF5" s="976"/>
      <c r="AG5" s="974"/>
      <c r="AH5" s="975"/>
      <c r="AI5" s="976"/>
      <c r="AJ5" s="974"/>
      <c r="AK5" s="975"/>
      <c r="AL5" s="976"/>
      <c r="AM5" s="974"/>
      <c r="AN5" s="975"/>
      <c r="AO5" s="976"/>
    </row>
    <row r="6" spans="1:41" ht="14.5" x14ac:dyDescent="0.25">
      <c r="A6" s="193" t="s">
        <v>273</v>
      </c>
      <c r="B6" s="194"/>
      <c r="C6" s="977"/>
      <c r="D6" s="978"/>
      <c r="E6" s="979"/>
      <c r="F6" s="977"/>
      <c r="G6" s="978"/>
      <c r="H6" s="979"/>
      <c r="I6" s="977"/>
      <c r="J6" s="978"/>
      <c r="K6" s="979"/>
      <c r="L6" s="977"/>
      <c r="M6" s="978"/>
      <c r="N6" s="979"/>
      <c r="O6" s="977"/>
      <c r="P6" s="978"/>
      <c r="Q6" s="979"/>
      <c r="R6" s="978"/>
      <c r="S6" s="978"/>
      <c r="T6" s="979"/>
      <c r="U6" s="978"/>
      <c r="V6" s="978"/>
      <c r="W6" s="978"/>
      <c r="X6" s="977"/>
      <c r="Y6" s="978"/>
      <c r="Z6" s="979"/>
      <c r="AA6" s="977"/>
      <c r="AB6" s="978"/>
      <c r="AC6" s="979"/>
      <c r="AD6" s="977"/>
      <c r="AE6" s="978"/>
      <c r="AF6" s="979"/>
      <c r="AG6" s="977"/>
      <c r="AH6" s="978"/>
      <c r="AI6" s="979"/>
      <c r="AJ6" s="977"/>
      <c r="AK6" s="978"/>
      <c r="AL6" s="979"/>
      <c r="AM6" s="977"/>
      <c r="AN6" s="978"/>
      <c r="AO6" s="979"/>
    </row>
    <row r="7" spans="1:41" ht="29" x14ac:dyDescent="0.25">
      <c r="A7" s="195" t="s">
        <v>142</v>
      </c>
      <c r="B7" s="196">
        <f>E7+H7+K7+N7+Q7+T7+W7+Z7+AC7+AF7+AI7+AL7+AO7</f>
        <v>0</v>
      </c>
      <c r="C7" s="197">
        <f>'Personnel A.1 - A.2'!O21</f>
        <v>0</v>
      </c>
      <c r="D7" s="198">
        <f>IFERROR('Personnel A.1 - A.2'!N21,0)</f>
        <v>0</v>
      </c>
      <c r="E7" s="199">
        <f>C7*D7</f>
        <v>0</v>
      </c>
      <c r="F7" s="197">
        <f>'Personnel A.1 - A.2'!R21</f>
        <v>0</v>
      </c>
      <c r="G7" s="198">
        <f>IFERROR('Personnel A.1 - A.2'!Q21,0)</f>
        <v>0</v>
      </c>
      <c r="H7" s="199">
        <f>F7*G7</f>
        <v>0</v>
      </c>
      <c r="I7" s="197">
        <f>'Personnel A.1 - A.2'!U21</f>
        <v>0</v>
      </c>
      <c r="J7" s="198">
        <f>IFERROR('Personnel A.1 - A.2'!T21,0)</f>
        <v>0</v>
      </c>
      <c r="K7" s="199">
        <f>I7*J7</f>
        <v>0</v>
      </c>
      <c r="L7" s="197">
        <f>'Personnel A.1 - A.2'!X21</f>
        <v>0</v>
      </c>
      <c r="M7" s="198">
        <f>IFERROR('Personnel A.1 - A.2'!W21,0)</f>
        <v>0</v>
      </c>
      <c r="N7" s="199">
        <f>L7*M7</f>
        <v>0</v>
      </c>
      <c r="O7" s="197">
        <f>'Personnel A.1 - A.2'!AA21</f>
        <v>0</v>
      </c>
      <c r="P7" s="198">
        <f>IFERROR('Personnel A.1 - A.2'!Z21,0)</f>
        <v>0</v>
      </c>
      <c r="Q7" s="199">
        <f>O7*P7</f>
        <v>0</v>
      </c>
      <c r="R7" s="200">
        <f>'Personnel A.1 - A.2'!AD21</f>
        <v>0</v>
      </c>
      <c r="S7" s="198">
        <f>IFERROR('Personnel A.1 - A.2'!AC21,0)</f>
        <v>0</v>
      </c>
      <c r="T7" s="199">
        <f>R7*S7</f>
        <v>0</v>
      </c>
      <c r="U7" s="200">
        <f>'Personnel A.1 - A.2'!AG21</f>
        <v>0</v>
      </c>
      <c r="V7" s="198">
        <f>IFERROR('Personnel A.1 - A.2'!AF21,0)</f>
        <v>0</v>
      </c>
      <c r="W7" s="201">
        <f>U7*V7</f>
        <v>0</v>
      </c>
      <c r="X7" s="197">
        <f>'Personnel A.1 - A.2'!AJ21</f>
        <v>0</v>
      </c>
      <c r="Y7" s="198">
        <f>IFERROR('Personnel A.1 - A.2'!AI21,0)</f>
        <v>0</v>
      </c>
      <c r="Z7" s="199">
        <f>X7*Y7</f>
        <v>0</v>
      </c>
      <c r="AA7" s="197">
        <f>'Personnel A.1 - A.2'!AM21</f>
        <v>0</v>
      </c>
      <c r="AB7" s="198">
        <f>IFERROR('Personnel A.1 - A.2'!AL21,0)</f>
        <v>0</v>
      </c>
      <c r="AC7" s="199">
        <f>AA7*AB7</f>
        <v>0</v>
      </c>
      <c r="AD7" s="197">
        <f>'Personnel A.1 - A.2'!AP21</f>
        <v>0</v>
      </c>
      <c r="AE7" s="198">
        <f>IFERROR('Personnel A.1 - A.2'!AO21,0)</f>
        <v>0</v>
      </c>
      <c r="AF7" s="199">
        <f>AD7*AE7</f>
        <v>0</v>
      </c>
      <c r="AG7" s="197">
        <f>'Personnel A.1 - A.2'!AS21</f>
        <v>0</v>
      </c>
      <c r="AH7" s="198">
        <f>IFERROR('Personnel A.1 - A.2'!AR21,0)</f>
        <v>0</v>
      </c>
      <c r="AI7" s="199">
        <f>AG7*AH7</f>
        <v>0</v>
      </c>
      <c r="AJ7" s="197">
        <f>'Personnel A.1 - A.2'!AV21</f>
        <v>0</v>
      </c>
      <c r="AK7" s="198">
        <f>IFERROR('Personnel A.1 - A.2'!AU21,0)</f>
        <v>0</v>
      </c>
      <c r="AL7" s="199">
        <f>AJ7*AK7</f>
        <v>0</v>
      </c>
      <c r="AM7" s="197">
        <f>'Personnel A.1 - A.2'!AY21</f>
        <v>0</v>
      </c>
      <c r="AN7" s="198">
        <f>IFERROR('Personnel A.1 - A.2'!AX21,0)</f>
        <v>0</v>
      </c>
      <c r="AO7" s="199">
        <f>AM7*AN7</f>
        <v>0</v>
      </c>
    </row>
    <row r="8" spans="1:41" ht="29" x14ac:dyDescent="0.25">
      <c r="A8" s="195" t="s">
        <v>274</v>
      </c>
      <c r="B8" s="196">
        <f t="shared" ref="B8:B34" si="0">E8+H8+K8+N8+Q8+T8+W8+Z8+AC8+AF8+AI8+AL8+AO8</f>
        <v>0</v>
      </c>
      <c r="C8" s="197">
        <f>'Personnel A.1 - A.2'!O31</f>
        <v>0</v>
      </c>
      <c r="D8" s="198">
        <f>IFERROR('Personnel A.1 - A.2'!N31,0)</f>
        <v>0</v>
      </c>
      <c r="E8" s="199">
        <f t="shared" ref="E8:E14" si="1">C8*D8</f>
        <v>0</v>
      </c>
      <c r="F8" s="197">
        <f>'Personnel A.1 - A.2'!R31</f>
        <v>0</v>
      </c>
      <c r="G8" s="198">
        <f>IFERROR('Personnel A.1 - A.2'!Q31,0)</f>
        <v>0</v>
      </c>
      <c r="H8" s="199">
        <f t="shared" ref="H8:H14" si="2">F8*G8</f>
        <v>0</v>
      </c>
      <c r="I8" s="197">
        <f>'Personnel A.1 - A.2'!U31</f>
        <v>0</v>
      </c>
      <c r="J8" s="198">
        <f>IFERROR('Personnel A.1 - A.2'!T31,0)</f>
        <v>0</v>
      </c>
      <c r="K8" s="199">
        <f t="shared" ref="K8:K14" si="3">I8*J8</f>
        <v>0</v>
      </c>
      <c r="L8" s="197">
        <f>'Personnel A.1 - A.2'!X31</f>
        <v>0</v>
      </c>
      <c r="M8" s="198">
        <f>IFERROR('Personnel A.1 - A.2'!W31,0)</f>
        <v>0</v>
      </c>
      <c r="N8" s="199">
        <f t="shared" ref="N8:N14" si="4">L8*M8</f>
        <v>0</v>
      </c>
      <c r="O8" s="197">
        <f>'Personnel A.1 - A.2'!AA31</f>
        <v>0</v>
      </c>
      <c r="P8" s="198">
        <f>IFERROR('Personnel A.1 - A.2'!Z31,0)</f>
        <v>0</v>
      </c>
      <c r="Q8" s="199">
        <f t="shared" ref="Q8:Q14" si="5">O8*P8</f>
        <v>0</v>
      </c>
      <c r="R8" s="200">
        <f>'Personnel A.1 - A.2'!AD31</f>
        <v>0</v>
      </c>
      <c r="S8" s="198">
        <f>IFERROR('Personnel A.1 - A.2'!AC31,0)</f>
        <v>0</v>
      </c>
      <c r="T8" s="199">
        <f t="shared" ref="T8:T14" si="6">R8*S8</f>
        <v>0</v>
      </c>
      <c r="U8" s="200">
        <f>'Personnel A.1 - A.2'!AG31</f>
        <v>0</v>
      </c>
      <c r="V8" s="198">
        <f>IFERROR('Personnel A.1 - A.2'!AF31,0)</f>
        <v>0</v>
      </c>
      <c r="W8" s="201">
        <f t="shared" ref="W8:W14" si="7">U8*V8</f>
        <v>0</v>
      </c>
      <c r="X8" s="197">
        <f>'Personnel A.1 - A.2'!AJ31</f>
        <v>0</v>
      </c>
      <c r="Y8" s="198">
        <f>IFERROR('Personnel A.1 - A.2'!AI31,0)</f>
        <v>0</v>
      </c>
      <c r="Z8" s="199">
        <f t="shared" ref="Z8:Z14" si="8">X8*Y8</f>
        <v>0</v>
      </c>
      <c r="AA8" s="197">
        <f>'Personnel A.1 - A.2'!AM31</f>
        <v>0</v>
      </c>
      <c r="AB8" s="198">
        <f>IFERROR('Personnel A.1 - A.2'!AL31,0)</f>
        <v>0</v>
      </c>
      <c r="AC8" s="199">
        <f t="shared" ref="AC8:AC14" si="9">AA8*AB8</f>
        <v>0</v>
      </c>
      <c r="AD8" s="197">
        <f>'Personnel A.1 - A.2'!AP31</f>
        <v>0</v>
      </c>
      <c r="AE8" s="198">
        <f>IFERROR('Personnel A.1 - A.2'!AO31,0)</f>
        <v>0</v>
      </c>
      <c r="AF8" s="199">
        <f t="shared" ref="AF8:AF14" si="10">AD8*AE8</f>
        <v>0</v>
      </c>
      <c r="AG8" s="197">
        <f>'Personnel A.1 - A.2'!AS31</f>
        <v>0</v>
      </c>
      <c r="AH8" s="198">
        <f>IFERROR('Personnel A.1 - A.2'!AR31,0)</f>
        <v>0</v>
      </c>
      <c r="AI8" s="199">
        <f t="shared" ref="AI8:AI14" si="11">AG8*AH8</f>
        <v>0</v>
      </c>
      <c r="AJ8" s="197">
        <f>'Personnel A.1 - A.2'!AV31</f>
        <v>0</v>
      </c>
      <c r="AK8" s="198">
        <f>IFERROR('Personnel A.1 - A.2'!AU31,0)</f>
        <v>0</v>
      </c>
      <c r="AL8" s="199">
        <f t="shared" ref="AL8:AL14" si="12">AJ8*AK8</f>
        <v>0</v>
      </c>
      <c r="AM8" s="197">
        <f>'Personnel A.1 - A.2'!AY31</f>
        <v>0</v>
      </c>
      <c r="AN8" s="198">
        <f>IFERROR('Personnel A.1 - A.2'!AX31,0)</f>
        <v>0</v>
      </c>
      <c r="AO8" s="199">
        <f t="shared" ref="AO8:AO14" si="13">AM8*AN8</f>
        <v>0</v>
      </c>
    </row>
    <row r="9" spans="1:41" ht="29" x14ac:dyDescent="0.25">
      <c r="A9" s="195" t="s">
        <v>275</v>
      </c>
      <c r="B9" s="196">
        <f t="shared" si="0"/>
        <v>0</v>
      </c>
      <c r="C9" s="197">
        <f>'Personnel A.1 - A.2'!O38</f>
        <v>0</v>
      </c>
      <c r="D9" s="198">
        <f>IFERROR('Personnel A.1 - A.2'!N38,0)</f>
        <v>0</v>
      </c>
      <c r="E9" s="199">
        <f t="shared" si="1"/>
        <v>0</v>
      </c>
      <c r="F9" s="197">
        <f>'Personnel A.1 - A.2'!R38</f>
        <v>0</v>
      </c>
      <c r="G9" s="198">
        <f>IFERROR('Personnel A.1 - A.2'!Q38,0)</f>
        <v>0</v>
      </c>
      <c r="H9" s="199">
        <f t="shared" si="2"/>
        <v>0</v>
      </c>
      <c r="I9" s="197">
        <f>'Personnel A.1 - A.2'!U38</f>
        <v>0</v>
      </c>
      <c r="J9" s="198">
        <f>IFERROR('Personnel A.1 - A.2'!T38,0)</f>
        <v>0</v>
      </c>
      <c r="K9" s="199">
        <f t="shared" si="3"/>
        <v>0</v>
      </c>
      <c r="L9" s="197">
        <f>'Personnel A.1 - A.2'!X38</f>
        <v>0</v>
      </c>
      <c r="M9" s="198">
        <f>IFERROR('Personnel A.1 - A.2'!W38,0)</f>
        <v>0</v>
      </c>
      <c r="N9" s="199">
        <f t="shared" si="4"/>
        <v>0</v>
      </c>
      <c r="O9" s="197">
        <f>'Personnel A.1 - A.2'!AA38</f>
        <v>0</v>
      </c>
      <c r="P9" s="198">
        <f>IFERROR('Personnel A.1 - A.2'!Z38,0)</f>
        <v>0</v>
      </c>
      <c r="Q9" s="199">
        <f t="shared" si="5"/>
        <v>0</v>
      </c>
      <c r="R9" s="200">
        <f>'Personnel A.1 - A.2'!AD38</f>
        <v>0</v>
      </c>
      <c r="S9" s="198">
        <f>IFERROR('Personnel A.1 - A.2'!AC38,0)</f>
        <v>0</v>
      </c>
      <c r="T9" s="199">
        <f t="shared" si="6"/>
        <v>0</v>
      </c>
      <c r="U9" s="200">
        <f>'Personnel A.1 - A.2'!AG38</f>
        <v>0</v>
      </c>
      <c r="V9" s="198">
        <f>IFERROR('Personnel A.1 - A.2'!AF38,0)</f>
        <v>0</v>
      </c>
      <c r="W9" s="201">
        <f t="shared" si="7"/>
        <v>0</v>
      </c>
      <c r="X9" s="197">
        <f>'Personnel A.1 - A.2'!AJ38</f>
        <v>0</v>
      </c>
      <c r="Y9" s="198">
        <f>IFERROR('Personnel A.1 - A.2'!AI38,0)</f>
        <v>0</v>
      </c>
      <c r="Z9" s="199">
        <f t="shared" si="8"/>
        <v>0</v>
      </c>
      <c r="AA9" s="197">
        <f>'Personnel A.1 - A.2'!AM38</f>
        <v>0</v>
      </c>
      <c r="AB9" s="198">
        <f>IFERROR('Personnel A.1 - A.2'!AL38,0)</f>
        <v>0</v>
      </c>
      <c r="AC9" s="199">
        <f t="shared" si="9"/>
        <v>0</v>
      </c>
      <c r="AD9" s="197">
        <f>'Personnel A.1 - A.2'!AP38</f>
        <v>0</v>
      </c>
      <c r="AE9" s="198">
        <f>IFERROR('Personnel A.1 - A.2'!AO38,0)</f>
        <v>0</v>
      </c>
      <c r="AF9" s="199">
        <f t="shared" si="10"/>
        <v>0</v>
      </c>
      <c r="AG9" s="197">
        <f>'Personnel A.1 - A.2'!AS38</f>
        <v>0</v>
      </c>
      <c r="AH9" s="198">
        <f>IFERROR('Personnel A.1 - A.2'!AR38,0)</f>
        <v>0</v>
      </c>
      <c r="AI9" s="199">
        <f t="shared" si="11"/>
        <v>0</v>
      </c>
      <c r="AJ9" s="197">
        <f>'Personnel A.1 - A.2'!AV38</f>
        <v>0</v>
      </c>
      <c r="AK9" s="198">
        <f>IFERROR('Personnel A.1 - A.2'!AU38,0)</f>
        <v>0</v>
      </c>
      <c r="AL9" s="199">
        <f t="shared" si="12"/>
        <v>0</v>
      </c>
      <c r="AM9" s="197">
        <f>'Personnel A.1 - A.2'!AY38</f>
        <v>0</v>
      </c>
      <c r="AN9" s="198">
        <f>IFERROR('Personnel A.1 - A.2'!AX38,0)</f>
        <v>0</v>
      </c>
      <c r="AO9" s="199">
        <f t="shared" si="13"/>
        <v>0</v>
      </c>
    </row>
    <row r="10" spans="1:41" ht="29" x14ac:dyDescent="0.25">
      <c r="A10" s="195" t="s">
        <v>276</v>
      </c>
      <c r="B10" s="196">
        <f t="shared" si="0"/>
        <v>0</v>
      </c>
      <c r="C10" s="197">
        <v>0</v>
      </c>
      <c r="D10" s="198">
        <v>0</v>
      </c>
      <c r="E10" s="199">
        <f t="shared" si="1"/>
        <v>0</v>
      </c>
      <c r="F10" s="197">
        <v>0</v>
      </c>
      <c r="G10" s="198">
        <v>0</v>
      </c>
      <c r="H10" s="199">
        <f t="shared" si="2"/>
        <v>0</v>
      </c>
      <c r="I10" s="197">
        <v>0</v>
      </c>
      <c r="J10" s="198">
        <v>0</v>
      </c>
      <c r="K10" s="199">
        <f t="shared" si="3"/>
        <v>0</v>
      </c>
      <c r="L10" s="197">
        <v>0</v>
      </c>
      <c r="M10" s="198">
        <v>0</v>
      </c>
      <c r="N10" s="199">
        <f t="shared" si="4"/>
        <v>0</v>
      </c>
      <c r="O10" s="197">
        <v>0</v>
      </c>
      <c r="P10" s="198">
        <v>0</v>
      </c>
      <c r="Q10" s="199">
        <f t="shared" si="5"/>
        <v>0</v>
      </c>
      <c r="R10" s="200">
        <v>0</v>
      </c>
      <c r="S10" s="198">
        <v>0</v>
      </c>
      <c r="T10" s="199">
        <f t="shared" si="6"/>
        <v>0</v>
      </c>
      <c r="U10" s="200">
        <v>0</v>
      </c>
      <c r="V10" s="198">
        <v>0</v>
      </c>
      <c r="W10" s="201">
        <f t="shared" si="7"/>
        <v>0</v>
      </c>
      <c r="X10" s="197">
        <v>0</v>
      </c>
      <c r="Y10" s="198">
        <v>0</v>
      </c>
      <c r="Z10" s="199">
        <f t="shared" si="8"/>
        <v>0</v>
      </c>
      <c r="AA10" s="197">
        <v>0</v>
      </c>
      <c r="AB10" s="198">
        <v>0</v>
      </c>
      <c r="AC10" s="199">
        <f t="shared" si="9"/>
        <v>0</v>
      </c>
      <c r="AD10" s="197">
        <v>0</v>
      </c>
      <c r="AE10" s="198">
        <v>0</v>
      </c>
      <c r="AF10" s="199">
        <f t="shared" si="10"/>
        <v>0</v>
      </c>
      <c r="AG10" s="197">
        <v>0</v>
      </c>
      <c r="AH10" s="198">
        <v>0</v>
      </c>
      <c r="AI10" s="199">
        <f t="shared" si="11"/>
        <v>0</v>
      </c>
      <c r="AJ10" s="197">
        <v>0</v>
      </c>
      <c r="AK10" s="198">
        <v>0</v>
      </c>
      <c r="AL10" s="199">
        <f t="shared" si="12"/>
        <v>0</v>
      </c>
      <c r="AM10" s="197">
        <v>0</v>
      </c>
      <c r="AN10" s="198">
        <v>0</v>
      </c>
      <c r="AO10" s="199">
        <f t="shared" si="13"/>
        <v>0</v>
      </c>
    </row>
    <row r="11" spans="1:41" ht="21" x14ac:dyDescent="0.25">
      <c r="A11" s="195" t="s">
        <v>277</v>
      </c>
      <c r="B11" s="196">
        <f t="shared" si="0"/>
        <v>0</v>
      </c>
      <c r="C11" s="197">
        <v>0</v>
      </c>
      <c r="D11" s="198">
        <v>0</v>
      </c>
      <c r="E11" s="199">
        <f t="shared" si="1"/>
        <v>0</v>
      </c>
      <c r="F11" s="197">
        <v>0</v>
      </c>
      <c r="G11" s="198">
        <v>0</v>
      </c>
      <c r="H11" s="199">
        <f t="shared" si="2"/>
        <v>0</v>
      </c>
      <c r="I11" s="197">
        <v>0</v>
      </c>
      <c r="J11" s="198">
        <v>0</v>
      </c>
      <c r="K11" s="199">
        <f t="shared" si="3"/>
        <v>0</v>
      </c>
      <c r="L11" s="197">
        <v>0</v>
      </c>
      <c r="M11" s="198">
        <v>0</v>
      </c>
      <c r="N11" s="199">
        <f t="shared" si="4"/>
        <v>0</v>
      </c>
      <c r="O11" s="197">
        <v>0</v>
      </c>
      <c r="P11" s="198">
        <v>0</v>
      </c>
      <c r="Q11" s="199">
        <f t="shared" si="5"/>
        <v>0</v>
      </c>
      <c r="R11" s="200">
        <v>0</v>
      </c>
      <c r="S11" s="198">
        <v>0</v>
      </c>
      <c r="T11" s="199">
        <f t="shared" si="6"/>
        <v>0</v>
      </c>
      <c r="U11" s="200">
        <v>0</v>
      </c>
      <c r="V11" s="198">
        <v>0</v>
      </c>
      <c r="W11" s="201">
        <f t="shared" si="7"/>
        <v>0</v>
      </c>
      <c r="X11" s="197">
        <v>0</v>
      </c>
      <c r="Y11" s="198">
        <v>0</v>
      </c>
      <c r="Z11" s="199">
        <f t="shared" si="8"/>
        <v>0</v>
      </c>
      <c r="AA11" s="197">
        <v>0</v>
      </c>
      <c r="AB11" s="198">
        <v>0</v>
      </c>
      <c r="AC11" s="199">
        <f t="shared" si="9"/>
        <v>0</v>
      </c>
      <c r="AD11" s="197">
        <v>0</v>
      </c>
      <c r="AE11" s="198">
        <v>0</v>
      </c>
      <c r="AF11" s="199">
        <f t="shared" si="10"/>
        <v>0</v>
      </c>
      <c r="AG11" s="197">
        <v>0</v>
      </c>
      <c r="AH11" s="198">
        <v>0</v>
      </c>
      <c r="AI11" s="199">
        <f t="shared" si="11"/>
        <v>0</v>
      </c>
      <c r="AJ11" s="197">
        <v>0</v>
      </c>
      <c r="AK11" s="198">
        <v>0</v>
      </c>
      <c r="AL11" s="199">
        <f t="shared" si="12"/>
        <v>0</v>
      </c>
      <c r="AM11" s="197">
        <v>0</v>
      </c>
      <c r="AN11" s="198">
        <v>0</v>
      </c>
      <c r="AO11" s="199">
        <f t="shared" si="13"/>
        <v>0</v>
      </c>
    </row>
    <row r="12" spans="1:41" ht="21" x14ac:dyDescent="0.25">
      <c r="A12" s="193" t="s">
        <v>257</v>
      </c>
      <c r="B12" s="196">
        <f t="shared" si="0"/>
        <v>0</v>
      </c>
      <c r="C12" s="197">
        <f>'Personnel A.1 - A.2'!O57</f>
        <v>0</v>
      </c>
      <c r="D12" s="198">
        <f>IFERROR('Personnel A.1 - A.2'!N57,0)</f>
        <v>0</v>
      </c>
      <c r="E12" s="199">
        <f t="shared" si="1"/>
        <v>0</v>
      </c>
      <c r="F12" s="197">
        <f>'Personnel A.1 - A.2'!R57</f>
        <v>0</v>
      </c>
      <c r="G12" s="198">
        <f>IFERROR('Personnel A.1 - A.2'!Q57,0)</f>
        <v>0</v>
      </c>
      <c r="H12" s="199">
        <f t="shared" si="2"/>
        <v>0</v>
      </c>
      <c r="I12" s="197">
        <f>'Personnel A.1 - A.2'!U57</f>
        <v>0</v>
      </c>
      <c r="J12" s="198">
        <f>IFERROR('Personnel A.1 - A.2'!T57,0)</f>
        <v>0</v>
      </c>
      <c r="K12" s="199">
        <f t="shared" si="3"/>
        <v>0</v>
      </c>
      <c r="L12" s="197">
        <f>'Personnel A.1 - A.2'!X57</f>
        <v>0</v>
      </c>
      <c r="M12" s="198">
        <f>IFERROR('Personnel A.1 - A.2'!W57,0)</f>
        <v>0</v>
      </c>
      <c r="N12" s="199">
        <f t="shared" si="4"/>
        <v>0</v>
      </c>
      <c r="O12" s="197">
        <f>'Personnel A.1 - A.2'!AA57</f>
        <v>0</v>
      </c>
      <c r="P12" s="198">
        <f>IFERROR('Personnel A.1 - A.2'!Z57,0)</f>
        <v>0</v>
      </c>
      <c r="Q12" s="199">
        <f t="shared" si="5"/>
        <v>0</v>
      </c>
      <c r="R12" s="200">
        <f>'Personnel A.1 - A.2'!AD57</f>
        <v>0</v>
      </c>
      <c r="S12" s="198">
        <f>IFERROR('Personnel A.1 - A.2'!AC57,0)</f>
        <v>0</v>
      </c>
      <c r="T12" s="199">
        <f t="shared" si="6"/>
        <v>0</v>
      </c>
      <c r="U12" s="200">
        <f>'Personnel A.1 - A.2'!AG57</f>
        <v>0</v>
      </c>
      <c r="V12" s="198">
        <f>IFERROR('Personnel A.1 - A.2'!AF57,0)</f>
        <v>0</v>
      </c>
      <c r="W12" s="201">
        <f t="shared" si="7"/>
        <v>0</v>
      </c>
      <c r="X12" s="197">
        <f>'Personnel A.1 - A.2'!AJ57</f>
        <v>0</v>
      </c>
      <c r="Y12" s="198">
        <f>IFERROR('Personnel A.1 - A.2'!AI57,0)</f>
        <v>0</v>
      </c>
      <c r="Z12" s="199">
        <f t="shared" si="8"/>
        <v>0</v>
      </c>
      <c r="AA12" s="197">
        <f>'Personnel A.1 - A.2'!AM57</f>
        <v>0</v>
      </c>
      <c r="AB12" s="198">
        <f>IFERROR('Personnel A.1 - A.2'!AL57,0)</f>
        <v>0</v>
      </c>
      <c r="AC12" s="199">
        <f t="shared" si="9"/>
        <v>0</v>
      </c>
      <c r="AD12" s="197">
        <f>'Personnel A.1 - A.2'!AP57</f>
        <v>0</v>
      </c>
      <c r="AE12" s="198">
        <f>IFERROR('Personnel A.1 - A.2'!AO57,0)</f>
        <v>0</v>
      </c>
      <c r="AF12" s="199">
        <f t="shared" si="10"/>
        <v>0</v>
      </c>
      <c r="AG12" s="197">
        <f>'Personnel A.1 - A.2'!AS57</f>
        <v>0</v>
      </c>
      <c r="AH12" s="198">
        <f>IFERROR('Personnel A.1 - A.2'!AR57,0)</f>
        <v>0</v>
      </c>
      <c r="AI12" s="199">
        <f t="shared" si="11"/>
        <v>0</v>
      </c>
      <c r="AJ12" s="197">
        <f>'Personnel A.1 - A.2'!AV57</f>
        <v>0</v>
      </c>
      <c r="AK12" s="198">
        <f>IFERROR('Personnel A.1 - A.2'!AU57,0)</f>
        <v>0</v>
      </c>
      <c r="AL12" s="199">
        <f t="shared" si="12"/>
        <v>0</v>
      </c>
      <c r="AM12" s="197">
        <f>'Personnel A.1 - A.2'!AY57</f>
        <v>0</v>
      </c>
      <c r="AN12" s="198">
        <f>IFERROR('Personnel A.1 - A.2'!AX57,0)</f>
        <v>0</v>
      </c>
      <c r="AO12" s="199">
        <f t="shared" si="13"/>
        <v>0</v>
      </c>
    </row>
    <row r="13" spans="1:41" ht="21" x14ac:dyDescent="0.25">
      <c r="A13" s="193" t="s">
        <v>278</v>
      </c>
      <c r="B13" s="196">
        <f t="shared" si="0"/>
        <v>0</v>
      </c>
      <c r="C13" s="197"/>
      <c r="D13" s="198"/>
      <c r="E13" s="199">
        <f t="shared" si="1"/>
        <v>0</v>
      </c>
      <c r="F13" s="197"/>
      <c r="G13" s="198"/>
      <c r="H13" s="199">
        <f t="shared" si="2"/>
        <v>0</v>
      </c>
      <c r="I13" s="197"/>
      <c r="J13" s="198"/>
      <c r="K13" s="199">
        <f t="shared" si="3"/>
        <v>0</v>
      </c>
      <c r="L13" s="197"/>
      <c r="M13" s="198"/>
      <c r="N13" s="199">
        <f t="shared" si="4"/>
        <v>0</v>
      </c>
      <c r="O13" s="197"/>
      <c r="P13" s="198"/>
      <c r="Q13" s="199">
        <f t="shared" si="5"/>
        <v>0</v>
      </c>
      <c r="R13" s="200"/>
      <c r="S13" s="198"/>
      <c r="T13" s="199">
        <f t="shared" si="6"/>
        <v>0</v>
      </c>
      <c r="U13" s="200"/>
      <c r="V13" s="198"/>
      <c r="W13" s="201">
        <f t="shared" si="7"/>
        <v>0</v>
      </c>
      <c r="X13" s="197"/>
      <c r="Y13" s="198"/>
      <c r="Z13" s="199">
        <f t="shared" si="8"/>
        <v>0</v>
      </c>
      <c r="AA13" s="197"/>
      <c r="AB13" s="198"/>
      <c r="AC13" s="199">
        <f t="shared" si="9"/>
        <v>0</v>
      </c>
      <c r="AD13" s="197"/>
      <c r="AE13" s="198"/>
      <c r="AF13" s="199">
        <f t="shared" si="10"/>
        <v>0</v>
      </c>
      <c r="AG13" s="197"/>
      <c r="AH13" s="198"/>
      <c r="AI13" s="199">
        <f t="shared" si="11"/>
        <v>0</v>
      </c>
      <c r="AJ13" s="197"/>
      <c r="AK13" s="198"/>
      <c r="AL13" s="199">
        <f t="shared" si="12"/>
        <v>0</v>
      </c>
      <c r="AM13" s="197"/>
      <c r="AN13" s="198"/>
      <c r="AO13" s="199">
        <f t="shared" si="13"/>
        <v>0</v>
      </c>
    </row>
    <row r="14" spans="1:41" ht="29" x14ac:dyDescent="0.25">
      <c r="A14" s="193" t="s">
        <v>279</v>
      </c>
      <c r="B14" s="196">
        <f t="shared" si="0"/>
        <v>26236.199999999997</v>
      </c>
      <c r="C14" s="171"/>
      <c r="D14" s="202">
        <v>8745.4</v>
      </c>
      <c r="E14" s="199">
        <f t="shared" si="1"/>
        <v>0</v>
      </c>
      <c r="F14" s="171"/>
      <c r="G14" s="202">
        <v>8745.4</v>
      </c>
      <c r="H14" s="199">
        <f t="shared" si="2"/>
        <v>0</v>
      </c>
      <c r="I14" s="171"/>
      <c r="J14" s="202">
        <v>8745.4</v>
      </c>
      <c r="K14" s="199">
        <f t="shared" si="3"/>
        <v>0</v>
      </c>
      <c r="L14" s="171"/>
      <c r="M14" s="202">
        <v>8745.4</v>
      </c>
      <c r="N14" s="199">
        <f t="shared" si="4"/>
        <v>0</v>
      </c>
      <c r="O14" s="171"/>
      <c r="P14" s="202">
        <v>8745.4</v>
      </c>
      <c r="Q14" s="199">
        <f t="shared" si="5"/>
        <v>0</v>
      </c>
      <c r="R14" s="170"/>
      <c r="S14" s="202">
        <v>8745.4</v>
      </c>
      <c r="T14" s="199">
        <f t="shared" si="6"/>
        <v>0</v>
      </c>
      <c r="U14" s="170"/>
      <c r="V14" s="202">
        <v>8745.4</v>
      </c>
      <c r="W14" s="201">
        <f t="shared" si="7"/>
        <v>0</v>
      </c>
      <c r="X14" s="171"/>
      <c r="Y14" s="202">
        <v>8745.4</v>
      </c>
      <c r="Z14" s="199">
        <f t="shared" si="8"/>
        <v>0</v>
      </c>
      <c r="AA14" s="171"/>
      <c r="AB14" s="202">
        <v>8745.4</v>
      </c>
      <c r="AC14" s="199">
        <f t="shared" si="9"/>
        <v>0</v>
      </c>
      <c r="AD14" s="171"/>
      <c r="AE14" s="202">
        <v>8745.4</v>
      </c>
      <c r="AF14" s="199">
        <f t="shared" si="10"/>
        <v>0</v>
      </c>
      <c r="AG14" s="171"/>
      <c r="AH14" s="202">
        <v>8745.4</v>
      </c>
      <c r="AI14" s="199">
        <f t="shared" si="11"/>
        <v>0</v>
      </c>
      <c r="AJ14" s="171"/>
      <c r="AK14" s="202">
        <v>8745.4</v>
      </c>
      <c r="AL14" s="199">
        <f t="shared" si="12"/>
        <v>0</v>
      </c>
      <c r="AM14" s="171">
        <v>3</v>
      </c>
      <c r="AN14" s="202">
        <v>8745.4</v>
      </c>
      <c r="AO14" s="199">
        <f t="shared" si="13"/>
        <v>26236.199999999997</v>
      </c>
    </row>
    <row r="15" spans="1:41" ht="21" x14ac:dyDescent="0.25">
      <c r="A15" s="191" t="s">
        <v>280</v>
      </c>
      <c r="B15" s="203"/>
      <c r="C15" s="204"/>
      <c r="D15" s="205"/>
      <c r="E15" s="206"/>
      <c r="F15" s="204"/>
      <c r="G15" s="205"/>
      <c r="H15" s="206"/>
      <c r="I15" s="204"/>
      <c r="J15" s="205"/>
      <c r="K15" s="206"/>
      <c r="L15" s="204"/>
      <c r="M15" s="205"/>
      <c r="N15" s="206"/>
      <c r="O15" s="204"/>
      <c r="P15" s="205"/>
      <c r="Q15" s="206"/>
      <c r="R15" s="207"/>
      <c r="S15" s="205"/>
      <c r="T15" s="206"/>
      <c r="U15" s="207"/>
      <c r="V15" s="205"/>
      <c r="W15" s="208"/>
      <c r="X15" s="204"/>
      <c r="Y15" s="205"/>
      <c r="Z15" s="206"/>
      <c r="AA15" s="204"/>
      <c r="AB15" s="205"/>
      <c r="AC15" s="206"/>
      <c r="AD15" s="204"/>
      <c r="AE15" s="205"/>
      <c r="AF15" s="206"/>
      <c r="AG15" s="204"/>
      <c r="AH15" s="205"/>
      <c r="AI15" s="206"/>
      <c r="AJ15" s="204"/>
      <c r="AK15" s="205"/>
      <c r="AL15" s="206"/>
      <c r="AM15" s="204"/>
      <c r="AN15" s="205"/>
      <c r="AO15" s="206"/>
    </row>
    <row r="16" spans="1:41" ht="21" x14ac:dyDescent="0.25">
      <c r="A16" s="209"/>
      <c r="B16" s="196">
        <f t="shared" si="0"/>
        <v>0</v>
      </c>
      <c r="C16" s="197">
        <f>Subcontracting!B9</f>
        <v>0</v>
      </c>
      <c r="D16" s="198">
        <f>IFERROR(Subcontracting!C9,0)</f>
        <v>0</v>
      </c>
      <c r="E16" s="210">
        <f>C16*D16</f>
        <v>0</v>
      </c>
      <c r="F16" s="197">
        <f>Subcontracting!E9</f>
        <v>0</v>
      </c>
      <c r="G16" s="198">
        <f>IFERROR(Subcontracting!F9,0)</f>
        <v>0</v>
      </c>
      <c r="H16" s="210">
        <f>F16*G16</f>
        <v>0</v>
      </c>
      <c r="I16" s="197">
        <f>Subcontracting!H9</f>
        <v>0</v>
      </c>
      <c r="J16" s="198">
        <f>IFERROR(Subcontracting!I9,0)</f>
        <v>0</v>
      </c>
      <c r="K16" s="210">
        <f>I16*J16</f>
        <v>0</v>
      </c>
      <c r="L16" s="197">
        <f>Subcontracting!K9</f>
        <v>0</v>
      </c>
      <c r="M16" s="198">
        <f>IFERROR(Subcontracting!L9,0)</f>
        <v>0</v>
      </c>
      <c r="N16" s="210">
        <f>L16*M16</f>
        <v>0</v>
      </c>
      <c r="O16" s="197">
        <f>Subcontracting!N9</f>
        <v>0</v>
      </c>
      <c r="P16" s="198">
        <f>IFERROR(Subcontracting!O9,0)</f>
        <v>0</v>
      </c>
      <c r="Q16" s="210">
        <f>O16*P16</f>
        <v>0</v>
      </c>
      <c r="R16" s="200">
        <f>Subcontracting!Q9</f>
        <v>0</v>
      </c>
      <c r="S16" s="198">
        <f>IFERROR(Subcontracting!R9,0)</f>
        <v>0</v>
      </c>
      <c r="T16" s="210">
        <f>R16*S16</f>
        <v>0</v>
      </c>
      <c r="U16" s="200">
        <f>Subcontracting!T9</f>
        <v>0</v>
      </c>
      <c r="V16" s="198">
        <f>IFERROR(Subcontracting!U9,0)</f>
        <v>0</v>
      </c>
      <c r="W16" s="211">
        <f>U16*V16</f>
        <v>0</v>
      </c>
      <c r="X16" s="197">
        <f>Subcontracting!W9</f>
        <v>0</v>
      </c>
      <c r="Y16" s="198">
        <f>IFERROR(Subcontracting!X9,0)</f>
        <v>0</v>
      </c>
      <c r="Z16" s="210">
        <f>X16*Y16</f>
        <v>0</v>
      </c>
      <c r="AA16" s="197">
        <f>Subcontracting!Z9</f>
        <v>0</v>
      </c>
      <c r="AB16" s="198">
        <f>IFERROR(Subcontracting!AA9,0)</f>
        <v>0</v>
      </c>
      <c r="AC16" s="210">
        <f>AA16*AB16</f>
        <v>0</v>
      </c>
      <c r="AD16" s="197">
        <f>Subcontracting!AC9</f>
        <v>0</v>
      </c>
      <c r="AE16" s="198">
        <f>IFERROR(Subcontracting!AD9,0)</f>
        <v>0</v>
      </c>
      <c r="AF16" s="210">
        <f>AD16*AE16</f>
        <v>0</v>
      </c>
      <c r="AG16" s="197">
        <f>Subcontracting!AF9</f>
        <v>0</v>
      </c>
      <c r="AH16" s="198">
        <f>IFERROR(Subcontracting!AG9,0)</f>
        <v>0</v>
      </c>
      <c r="AI16" s="210">
        <f>AG16*AH16</f>
        <v>0</v>
      </c>
      <c r="AJ16" s="197">
        <f>Subcontracting!AI9</f>
        <v>0</v>
      </c>
      <c r="AK16" s="198">
        <f>IFERROR(Subcontracting!AJ9,0)</f>
        <v>0</v>
      </c>
      <c r="AL16" s="210">
        <f>AJ16*AK16</f>
        <v>0</v>
      </c>
      <c r="AM16" s="197">
        <f>Subcontracting!AL9</f>
        <v>0</v>
      </c>
      <c r="AN16" s="198">
        <f>IFERROR(Subcontracting!AM9,0)</f>
        <v>0</v>
      </c>
      <c r="AO16" s="210">
        <f>AM16*AN16</f>
        <v>0</v>
      </c>
    </row>
    <row r="17" spans="1:41" ht="21" x14ac:dyDescent="0.25">
      <c r="A17" s="191" t="s">
        <v>281</v>
      </c>
      <c r="B17" s="203"/>
      <c r="C17" s="204"/>
      <c r="D17" s="205"/>
      <c r="E17" s="206"/>
      <c r="F17" s="204"/>
      <c r="G17" s="205"/>
      <c r="H17" s="206"/>
      <c r="I17" s="204"/>
      <c r="J17" s="205"/>
      <c r="K17" s="206"/>
      <c r="L17" s="204"/>
      <c r="M17" s="205"/>
      <c r="N17" s="206"/>
      <c r="O17" s="204"/>
      <c r="P17" s="205"/>
      <c r="Q17" s="206"/>
      <c r="R17" s="207"/>
      <c r="S17" s="205"/>
      <c r="T17" s="206"/>
      <c r="U17" s="207"/>
      <c r="V17" s="205"/>
      <c r="W17" s="208"/>
      <c r="X17" s="204"/>
      <c r="Y17" s="205"/>
      <c r="Z17" s="206"/>
      <c r="AA17" s="204"/>
      <c r="AB17" s="205"/>
      <c r="AC17" s="206"/>
      <c r="AD17" s="204"/>
      <c r="AE17" s="205"/>
      <c r="AF17" s="206"/>
      <c r="AG17" s="204"/>
      <c r="AH17" s="205"/>
      <c r="AI17" s="206"/>
      <c r="AJ17" s="204"/>
      <c r="AK17" s="205"/>
      <c r="AL17" s="206"/>
      <c r="AM17" s="204"/>
      <c r="AN17" s="205"/>
      <c r="AO17" s="206"/>
    </row>
    <row r="18" spans="1:41" ht="21" x14ac:dyDescent="0.25">
      <c r="A18" s="193" t="s">
        <v>282</v>
      </c>
      <c r="B18" s="196">
        <f t="shared" si="0"/>
        <v>0</v>
      </c>
      <c r="C18" s="197">
        <f>Travel!B9</f>
        <v>0</v>
      </c>
      <c r="D18" s="198">
        <f>IFERROR(Travel!E9,0)</f>
        <v>0</v>
      </c>
      <c r="E18" s="210">
        <f>C18*D18</f>
        <v>0</v>
      </c>
      <c r="F18" s="197">
        <f>Travel!F9</f>
        <v>0</v>
      </c>
      <c r="G18" s="198">
        <f>IFERROR(Travel!I9,0)</f>
        <v>0</v>
      </c>
      <c r="H18" s="210">
        <f>F18*G18</f>
        <v>0</v>
      </c>
      <c r="I18" s="197">
        <f>Travel!J9</f>
        <v>0</v>
      </c>
      <c r="J18" s="198">
        <f>IFERROR(Travel!M9,0)</f>
        <v>0</v>
      </c>
      <c r="K18" s="210">
        <f>I18*J18</f>
        <v>0</v>
      </c>
      <c r="L18" s="197">
        <f>Travel!N9</f>
        <v>0</v>
      </c>
      <c r="M18" s="198">
        <f>IFERROR(Travel!Q9,0)</f>
        <v>0</v>
      </c>
      <c r="N18" s="210">
        <f>L18*M18</f>
        <v>0</v>
      </c>
      <c r="O18" s="197">
        <f>Travel!R9</f>
        <v>0</v>
      </c>
      <c r="P18" s="198">
        <f>IFERROR(Travel!U9,0)</f>
        <v>0</v>
      </c>
      <c r="Q18" s="210">
        <f>O18*P18</f>
        <v>0</v>
      </c>
      <c r="R18" s="200">
        <f>Travel!V9</f>
        <v>0</v>
      </c>
      <c r="S18" s="198">
        <f>IFERROR(Travel!Y9,0)</f>
        <v>0</v>
      </c>
      <c r="T18" s="210">
        <f>R18*S18</f>
        <v>0</v>
      </c>
      <c r="U18" s="200">
        <f>Travel!Z9</f>
        <v>0</v>
      </c>
      <c r="V18" s="198">
        <f>IFERROR(Travel!AC9,0)</f>
        <v>0</v>
      </c>
      <c r="W18" s="211">
        <f>U18*V18</f>
        <v>0</v>
      </c>
      <c r="X18" s="197">
        <f>Travel!AD9</f>
        <v>0</v>
      </c>
      <c r="Y18" s="198">
        <f>IFERROR(Travel!AG9,0)</f>
        <v>0</v>
      </c>
      <c r="Z18" s="210">
        <f>X18*Y18</f>
        <v>0</v>
      </c>
      <c r="AA18" s="197">
        <f>Travel!AH9</f>
        <v>0</v>
      </c>
      <c r="AB18" s="198">
        <f>IFERROR(Travel!AK9,0)</f>
        <v>0</v>
      </c>
      <c r="AC18" s="210">
        <f>AA18*AB18</f>
        <v>0</v>
      </c>
      <c r="AD18" s="197">
        <f>Travel!AL9</f>
        <v>0</v>
      </c>
      <c r="AE18" s="198">
        <f>IFERROR(Travel!AO9,0)</f>
        <v>0</v>
      </c>
      <c r="AF18" s="210">
        <f>AD18*AE18</f>
        <v>0</v>
      </c>
      <c r="AG18" s="197">
        <f>Travel!AP9</f>
        <v>0</v>
      </c>
      <c r="AH18" s="198">
        <f>IFERROR(Travel!AS9,0)</f>
        <v>0</v>
      </c>
      <c r="AI18" s="210">
        <f>AG18*AH18</f>
        <v>0</v>
      </c>
      <c r="AJ18" s="197">
        <f>Travel!AT9</f>
        <v>0</v>
      </c>
      <c r="AK18" s="198">
        <f>IFERROR(Travel!AW9,0)</f>
        <v>0</v>
      </c>
      <c r="AL18" s="210">
        <f>AJ18*AK18</f>
        <v>0</v>
      </c>
      <c r="AM18" s="197">
        <f>Travel!AX9</f>
        <v>0</v>
      </c>
      <c r="AN18" s="198">
        <f>IFERROR(Travel!BA9,0)</f>
        <v>0</v>
      </c>
      <c r="AO18" s="210">
        <f>AM18*AN18</f>
        <v>0</v>
      </c>
    </row>
    <row r="19" spans="1:41" ht="29" x14ac:dyDescent="0.25">
      <c r="A19" s="193" t="s">
        <v>283</v>
      </c>
      <c r="B19" s="212"/>
      <c r="C19" s="213"/>
      <c r="D19" s="214"/>
      <c r="E19" s="215"/>
      <c r="F19" s="213"/>
      <c r="G19" s="214"/>
      <c r="H19" s="215"/>
      <c r="I19" s="213"/>
      <c r="J19" s="214"/>
      <c r="K19" s="215"/>
      <c r="L19" s="213"/>
      <c r="M19" s="214"/>
      <c r="N19" s="215"/>
      <c r="O19" s="213"/>
      <c r="P19" s="214"/>
      <c r="Q19" s="215"/>
      <c r="R19" s="216"/>
      <c r="S19" s="214"/>
      <c r="T19" s="215"/>
      <c r="U19" s="216"/>
      <c r="V19" s="214"/>
      <c r="W19" s="217"/>
      <c r="X19" s="213"/>
      <c r="Y19" s="214"/>
      <c r="Z19" s="215"/>
      <c r="AA19" s="213"/>
      <c r="AB19" s="214"/>
      <c r="AC19" s="215"/>
      <c r="AD19" s="213"/>
      <c r="AE19" s="214"/>
      <c r="AF19" s="215"/>
      <c r="AG19" s="213"/>
      <c r="AH19" s="214"/>
      <c r="AI19" s="215"/>
      <c r="AJ19" s="213"/>
      <c r="AK19" s="214"/>
      <c r="AL19" s="215"/>
      <c r="AM19" s="213"/>
      <c r="AN19" s="214"/>
      <c r="AO19" s="215"/>
    </row>
    <row r="20" spans="1:41" ht="21" x14ac:dyDescent="0.25">
      <c r="A20" s="218" t="s">
        <v>284</v>
      </c>
      <c r="B20" s="196">
        <f t="shared" si="0"/>
        <v>0</v>
      </c>
      <c r="C20" s="219">
        <f>'Equipment (Depreciation)'!$E55</f>
        <v>0</v>
      </c>
      <c r="D20" s="220" t="str">
        <f>'Equipment (Depreciation)'!$F55</f>
        <v>0</v>
      </c>
      <c r="E20" s="210">
        <f>C20*D20</f>
        <v>0</v>
      </c>
      <c r="F20" s="219">
        <f>'Equipment (Depreciation)'!$E56</f>
        <v>0</v>
      </c>
      <c r="G20" s="220" t="str">
        <f>'Equipment (Depreciation)'!$F56</f>
        <v>0</v>
      </c>
      <c r="H20" s="210">
        <f>F20*G20</f>
        <v>0</v>
      </c>
      <c r="I20" s="219">
        <f>'Equipment (Depreciation)'!$E57</f>
        <v>0</v>
      </c>
      <c r="J20" s="220" t="str">
        <f>'Equipment (Depreciation)'!$F57</f>
        <v>0</v>
      </c>
      <c r="K20" s="210">
        <f>I20*J20</f>
        <v>0</v>
      </c>
      <c r="L20" s="219">
        <f>'Equipment (Depreciation)'!$E58</f>
        <v>0</v>
      </c>
      <c r="M20" s="220" t="str">
        <f>'Equipment (Depreciation)'!$F58</f>
        <v>0</v>
      </c>
      <c r="N20" s="210">
        <f>L20*M20</f>
        <v>0</v>
      </c>
      <c r="O20" s="219">
        <f>'Equipment (Depreciation)'!$E59</f>
        <v>0</v>
      </c>
      <c r="P20" s="220" t="str">
        <f>'Equipment (Depreciation)'!$F59</f>
        <v>0</v>
      </c>
      <c r="Q20" s="210">
        <f>O20*P20</f>
        <v>0</v>
      </c>
      <c r="R20" s="221">
        <f>'Equipment (Depreciation)'!$E60</f>
        <v>0</v>
      </c>
      <c r="S20" s="220" t="str">
        <f>'Equipment (Depreciation)'!$F60</f>
        <v>0</v>
      </c>
      <c r="T20" s="210">
        <f>R20*S20</f>
        <v>0</v>
      </c>
      <c r="U20" s="221">
        <f>'Equipment (Depreciation)'!$E61</f>
        <v>0</v>
      </c>
      <c r="V20" s="220" t="str">
        <f>'Equipment (Depreciation)'!$F61</f>
        <v>0</v>
      </c>
      <c r="W20" s="211">
        <f>U20*V20</f>
        <v>0</v>
      </c>
      <c r="X20" s="219">
        <f>'Equipment (Depreciation)'!$E62</f>
        <v>0</v>
      </c>
      <c r="Y20" s="220" t="str">
        <f>'Equipment (Depreciation)'!$F62</f>
        <v>0</v>
      </c>
      <c r="Z20" s="210">
        <f>X20*Y20</f>
        <v>0</v>
      </c>
      <c r="AA20" s="219">
        <f>'Equipment (Depreciation)'!$E63</f>
        <v>0</v>
      </c>
      <c r="AB20" s="220" t="str">
        <f>'Equipment (Depreciation)'!$F63</f>
        <v>0</v>
      </c>
      <c r="AC20" s="210">
        <f>AA20*AB20</f>
        <v>0</v>
      </c>
      <c r="AD20" s="219">
        <f>'Equipment (Depreciation)'!$E64</f>
        <v>0</v>
      </c>
      <c r="AE20" s="220" t="str">
        <f>'Equipment (Depreciation)'!$F64</f>
        <v>0</v>
      </c>
      <c r="AF20" s="210">
        <f>AD20*AE20</f>
        <v>0</v>
      </c>
      <c r="AG20" s="219">
        <f>'Equipment (Depreciation)'!$E65</f>
        <v>0</v>
      </c>
      <c r="AH20" s="220" t="str">
        <f>'Equipment (Depreciation)'!$F65</f>
        <v>0</v>
      </c>
      <c r="AI20" s="210">
        <f>AG20*AH20</f>
        <v>0</v>
      </c>
      <c r="AJ20" s="219">
        <f>'Equipment (Depreciation)'!$E66</f>
        <v>0</v>
      </c>
      <c r="AK20" s="220" t="str">
        <f>'Equipment (Depreciation)'!$F66</f>
        <v>0</v>
      </c>
      <c r="AL20" s="210">
        <f>AJ20*AK20</f>
        <v>0</v>
      </c>
      <c r="AM20" s="219">
        <f>'Equipment (Depreciation)'!$E67</f>
        <v>0</v>
      </c>
      <c r="AN20" s="220" t="str">
        <f>'Equipment (Depreciation)'!$F67</f>
        <v>0</v>
      </c>
      <c r="AO20" s="210">
        <f>AM20*AN20</f>
        <v>0</v>
      </c>
    </row>
    <row r="21" spans="1:41" ht="21" x14ac:dyDescent="0.25">
      <c r="A21" s="218" t="s">
        <v>285</v>
      </c>
      <c r="B21" s="196">
        <f t="shared" si="0"/>
        <v>0</v>
      </c>
      <c r="C21" s="219">
        <v>0</v>
      </c>
      <c r="D21" s="220">
        <v>0</v>
      </c>
      <c r="E21" s="210">
        <f>C21*D21</f>
        <v>0</v>
      </c>
      <c r="F21" s="219">
        <v>0</v>
      </c>
      <c r="G21" s="220">
        <v>0</v>
      </c>
      <c r="H21" s="210">
        <f>F21*G21</f>
        <v>0</v>
      </c>
      <c r="I21" s="219">
        <v>0</v>
      </c>
      <c r="J21" s="220">
        <v>0</v>
      </c>
      <c r="K21" s="210">
        <f>I21*J21</f>
        <v>0</v>
      </c>
      <c r="L21" s="219">
        <v>0</v>
      </c>
      <c r="M21" s="220">
        <v>0</v>
      </c>
      <c r="N21" s="210">
        <f>L21*M21</f>
        <v>0</v>
      </c>
      <c r="O21" s="219">
        <v>0</v>
      </c>
      <c r="P21" s="220">
        <v>0</v>
      </c>
      <c r="Q21" s="210">
        <f>O21*P21</f>
        <v>0</v>
      </c>
      <c r="R21" s="221">
        <v>0</v>
      </c>
      <c r="S21" s="220">
        <v>0</v>
      </c>
      <c r="T21" s="210">
        <f>R21*S21</f>
        <v>0</v>
      </c>
      <c r="U21" s="221">
        <v>0</v>
      </c>
      <c r="V21" s="220">
        <v>0</v>
      </c>
      <c r="W21" s="211">
        <f>U21*V21</f>
        <v>0</v>
      </c>
      <c r="X21" s="219">
        <v>0</v>
      </c>
      <c r="Y21" s="220">
        <v>0</v>
      </c>
      <c r="Z21" s="210">
        <f>X21*Y21</f>
        <v>0</v>
      </c>
      <c r="AA21" s="219">
        <v>0</v>
      </c>
      <c r="AB21" s="220">
        <v>0</v>
      </c>
      <c r="AC21" s="210">
        <f>AA21*AB21</f>
        <v>0</v>
      </c>
      <c r="AD21" s="219">
        <v>0</v>
      </c>
      <c r="AE21" s="220">
        <v>0</v>
      </c>
      <c r="AF21" s="210">
        <f>AD21*AE21</f>
        <v>0</v>
      </c>
      <c r="AG21" s="219">
        <v>0</v>
      </c>
      <c r="AH21" s="220">
        <v>0</v>
      </c>
      <c r="AI21" s="210">
        <f>AG21*AH21</f>
        <v>0</v>
      </c>
      <c r="AJ21" s="219">
        <v>0</v>
      </c>
      <c r="AK21" s="220">
        <v>0</v>
      </c>
      <c r="AL21" s="210">
        <f>AJ21*AK21</f>
        <v>0</v>
      </c>
      <c r="AM21" s="219">
        <v>0</v>
      </c>
      <c r="AN21" s="220">
        <v>0</v>
      </c>
      <c r="AO21" s="210">
        <f>AM21*AN21</f>
        <v>0</v>
      </c>
    </row>
    <row r="22" spans="1:41" ht="21" x14ac:dyDescent="0.25">
      <c r="A22" s="218" t="s">
        <v>286</v>
      </c>
      <c r="B22" s="196">
        <f t="shared" si="0"/>
        <v>0</v>
      </c>
      <c r="C22" s="219">
        <v>0</v>
      </c>
      <c r="D22" s="220">
        <v>0</v>
      </c>
      <c r="E22" s="210">
        <f>C22*D22</f>
        <v>0</v>
      </c>
      <c r="F22" s="219">
        <v>0</v>
      </c>
      <c r="G22" s="220">
        <v>0</v>
      </c>
      <c r="H22" s="210">
        <f>F22*G22</f>
        <v>0</v>
      </c>
      <c r="I22" s="219">
        <v>0</v>
      </c>
      <c r="J22" s="220">
        <v>0</v>
      </c>
      <c r="K22" s="210">
        <f>I22*J22</f>
        <v>0</v>
      </c>
      <c r="L22" s="219">
        <v>0</v>
      </c>
      <c r="M22" s="220">
        <v>0</v>
      </c>
      <c r="N22" s="210">
        <f>L22*M22</f>
        <v>0</v>
      </c>
      <c r="O22" s="219">
        <v>0</v>
      </c>
      <c r="P22" s="220">
        <v>0</v>
      </c>
      <c r="Q22" s="210">
        <f>O22*P22</f>
        <v>0</v>
      </c>
      <c r="R22" s="221">
        <v>0</v>
      </c>
      <c r="S22" s="220">
        <v>0</v>
      </c>
      <c r="T22" s="210">
        <f>R22*S22</f>
        <v>0</v>
      </c>
      <c r="U22" s="221">
        <v>0</v>
      </c>
      <c r="V22" s="220">
        <v>0</v>
      </c>
      <c r="W22" s="211">
        <f>U22*V22</f>
        <v>0</v>
      </c>
      <c r="X22" s="219">
        <v>0</v>
      </c>
      <c r="Y22" s="220">
        <v>0</v>
      </c>
      <c r="Z22" s="210">
        <f>X22*Y22</f>
        <v>0</v>
      </c>
      <c r="AA22" s="219">
        <v>0</v>
      </c>
      <c r="AB22" s="220">
        <v>0</v>
      </c>
      <c r="AC22" s="210">
        <f>AA22*AB22</f>
        <v>0</v>
      </c>
      <c r="AD22" s="219">
        <v>0</v>
      </c>
      <c r="AE22" s="220">
        <v>0</v>
      </c>
      <c r="AF22" s="210">
        <f>AD22*AE22</f>
        <v>0</v>
      </c>
      <c r="AG22" s="219">
        <v>0</v>
      </c>
      <c r="AH22" s="220">
        <v>0</v>
      </c>
      <c r="AI22" s="210">
        <f>AG22*AH22</f>
        <v>0</v>
      </c>
      <c r="AJ22" s="219">
        <v>0</v>
      </c>
      <c r="AK22" s="220">
        <v>0</v>
      </c>
      <c r="AL22" s="210">
        <f>AJ22*AK22</f>
        <v>0</v>
      </c>
      <c r="AM22" s="219">
        <v>0</v>
      </c>
      <c r="AN22" s="220">
        <v>0</v>
      </c>
      <c r="AO22" s="210">
        <f>AM22*AN22</f>
        <v>0</v>
      </c>
    </row>
    <row r="23" spans="1:41" ht="21" x14ac:dyDescent="0.25">
      <c r="A23" s="193" t="s">
        <v>287</v>
      </c>
      <c r="B23" s="212"/>
      <c r="C23" s="213"/>
      <c r="D23" s="214"/>
      <c r="E23" s="215"/>
      <c r="F23" s="213"/>
      <c r="G23" s="214"/>
      <c r="H23" s="215"/>
      <c r="I23" s="213"/>
      <c r="J23" s="214"/>
      <c r="K23" s="215"/>
      <c r="L23" s="213"/>
      <c r="M23" s="214"/>
      <c r="N23" s="215"/>
      <c r="O23" s="213"/>
      <c r="P23" s="214"/>
      <c r="Q23" s="215"/>
      <c r="R23" s="216"/>
      <c r="S23" s="214"/>
      <c r="T23" s="215"/>
      <c r="U23" s="216"/>
      <c r="V23" s="214"/>
      <c r="W23" s="217"/>
      <c r="X23" s="213"/>
      <c r="Y23" s="214"/>
      <c r="Z23" s="215"/>
      <c r="AA23" s="213"/>
      <c r="AB23" s="214"/>
      <c r="AC23" s="215"/>
      <c r="AD23" s="213"/>
      <c r="AE23" s="214"/>
      <c r="AF23" s="215"/>
      <c r="AG23" s="213"/>
      <c r="AH23" s="214"/>
      <c r="AI23" s="215"/>
      <c r="AJ23" s="213"/>
      <c r="AK23" s="214"/>
      <c r="AL23" s="215"/>
      <c r="AM23" s="213"/>
      <c r="AN23" s="214"/>
      <c r="AO23" s="215"/>
    </row>
    <row r="24" spans="1:41" ht="21" x14ac:dyDescent="0.25">
      <c r="A24" s="218" t="s">
        <v>182</v>
      </c>
      <c r="B24" s="196">
        <f t="shared" si="0"/>
        <v>0</v>
      </c>
      <c r="C24" s="197">
        <f>'Other Good and Services'!B11</f>
        <v>0</v>
      </c>
      <c r="D24" s="198">
        <f>IFERROR('Other Good and Services'!C11,0)</f>
        <v>0</v>
      </c>
      <c r="E24" s="210">
        <f>C24*D24</f>
        <v>0</v>
      </c>
      <c r="F24" s="197">
        <f>'Other Good and Services'!E11</f>
        <v>0</v>
      </c>
      <c r="G24" s="198">
        <f>IFERROR('Other Good and Services'!F11,0)</f>
        <v>0</v>
      </c>
      <c r="H24" s="210">
        <f>F24*G24</f>
        <v>0</v>
      </c>
      <c r="I24" s="197">
        <f>'Other Good and Services'!H11</f>
        <v>0</v>
      </c>
      <c r="J24" s="198">
        <f>IFERROR('Other Good and Services'!I11,0)</f>
        <v>0</v>
      </c>
      <c r="K24" s="210">
        <f>I24*J24</f>
        <v>0</v>
      </c>
      <c r="L24" s="197">
        <f>'Other Good and Services'!K11</f>
        <v>0</v>
      </c>
      <c r="M24" s="198">
        <f>IFERROR('Other Good and Services'!L11,0)</f>
        <v>0</v>
      </c>
      <c r="N24" s="210">
        <f>L24*M24</f>
        <v>0</v>
      </c>
      <c r="O24" s="197">
        <f>'Other Good and Services'!N11</f>
        <v>0</v>
      </c>
      <c r="P24" s="198">
        <f>IFERROR('Other Good and Services'!O11,0)</f>
        <v>0</v>
      </c>
      <c r="Q24" s="210">
        <f>O24*P24</f>
        <v>0</v>
      </c>
      <c r="R24" s="200">
        <f>'Other Good and Services'!Q11</f>
        <v>0</v>
      </c>
      <c r="S24" s="198">
        <f>IFERROR('Other Good and Services'!R11,0)</f>
        <v>0</v>
      </c>
      <c r="T24" s="210">
        <f>R24*S24</f>
        <v>0</v>
      </c>
      <c r="U24" s="200">
        <f>'Other Good and Services'!T11</f>
        <v>0</v>
      </c>
      <c r="V24" s="198">
        <f>IFERROR('Other Good and Services'!U11,0)</f>
        <v>0</v>
      </c>
      <c r="W24" s="211">
        <f>U24*V24</f>
        <v>0</v>
      </c>
      <c r="X24" s="197">
        <f>'Other Good and Services'!W11</f>
        <v>0</v>
      </c>
      <c r="Y24" s="198">
        <f>IFERROR('Other Good and Services'!X11,0)</f>
        <v>0</v>
      </c>
      <c r="Z24" s="210">
        <f>X24*Y24</f>
        <v>0</v>
      </c>
      <c r="AA24" s="197">
        <f>'Other Good and Services'!Z11</f>
        <v>0</v>
      </c>
      <c r="AB24" s="198">
        <f>IFERROR('Other Good and Services'!AA11,0)</f>
        <v>0</v>
      </c>
      <c r="AC24" s="210">
        <f>AA24*AB24</f>
        <v>0</v>
      </c>
      <c r="AD24" s="197">
        <f>'Other Good and Services'!AC11</f>
        <v>0</v>
      </c>
      <c r="AE24" s="198">
        <f>IFERROR('Other Good and Services'!AD11,0)</f>
        <v>0</v>
      </c>
      <c r="AF24" s="210">
        <f>AD24*AE24</f>
        <v>0</v>
      </c>
      <c r="AG24" s="197">
        <f>'Other Good and Services'!AF11</f>
        <v>0</v>
      </c>
      <c r="AH24" s="198">
        <f>IFERROR('Other Good and Services'!AG11,0)</f>
        <v>0</v>
      </c>
      <c r="AI24" s="210">
        <f>AG24*AH24</f>
        <v>0</v>
      </c>
      <c r="AJ24" s="197">
        <f>'Other Good and Services'!AI11</f>
        <v>0</v>
      </c>
      <c r="AK24" s="198">
        <f>IFERROR('Other Good and Services'!AJ11,0)</f>
        <v>0</v>
      </c>
      <c r="AL24" s="210">
        <f>AJ24*AK24</f>
        <v>0</v>
      </c>
      <c r="AM24" s="197">
        <f>'Other Good and Services'!AL11</f>
        <v>0</v>
      </c>
      <c r="AN24" s="198">
        <f>IFERROR('Other Good and Services'!AM11,0)</f>
        <v>0</v>
      </c>
      <c r="AO24" s="210">
        <f>AM24*AN24</f>
        <v>0</v>
      </c>
    </row>
    <row r="25" spans="1:41" ht="21" x14ac:dyDescent="0.25">
      <c r="A25" s="218" t="s">
        <v>288</v>
      </c>
      <c r="B25" s="196">
        <f t="shared" si="0"/>
        <v>0</v>
      </c>
      <c r="C25" s="197">
        <f>'Other Good and Services'!B15</f>
        <v>0</v>
      </c>
      <c r="D25" s="198">
        <f>IFERROR('Other Good and Services'!C15,0)</f>
        <v>0</v>
      </c>
      <c r="E25" s="210">
        <f>C25*D25</f>
        <v>0</v>
      </c>
      <c r="F25" s="197">
        <f>'Other Good and Services'!E15</f>
        <v>0</v>
      </c>
      <c r="G25" s="198">
        <f>IFERROR('Other Good and Services'!F15,0)</f>
        <v>0</v>
      </c>
      <c r="H25" s="210">
        <f>F25*G25</f>
        <v>0</v>
      </c>
      <c r="I25" s="197">
        <f>'Other Good and Services'!H15</f>
        <v>0</v>
      </c>
      <c r="J25" s="198">
        <f>IFERROR('Other Good and Services'!I15,0)</f>
        <v>0</v>
      </c>
      <c r="K25" s="210">
        <f>I25*J25</f>
        <v>0</v>
      </c>
      <c r="L25" s="197">
        <f>'Other Good and Services'!K15</f>
        <v>0</v>
      </c>
      <c r="M25" s="198">
        <f>IFERROR('Other Good and Services'!L15,0)</f>
        <v>0</v>
      </c>
      <c r="N25" s="210">
        <f>L25*M25</f>
        <v>0</v>
      </c>
      <c r="O25" s="197">
        <f>'Other Good and Services'!N15</f>
        <v>0</v>
      </c>
      <c r="P25" s="198">
        <f>IFERROR('Other Good and Services'!O15,0)</f>
        <v>0</v>
      </c>
      <c r="Q25" s="210">
        <f>O25*P25</f>
        <v>0</v>
      </c>
      <c r="R25" s="200">
        <f>'Other Good and Services'!Q15</f>
        <v>0</v>
      </c>
      <c r="S25" s="198">
        <f>IFERROR('Other Good and Services'!R15,0)</f>
        <v>0</v>
      </c>
      <c r="T25" s="210">
        <f>R25*S25</f>
        <v>0</v>
      </c>
      <c r="U25" s="200">
        <f>'Other Good and Services'!T15</f>
        <v>0</v>
      </c>
      <c r="V25" s="198">
        <f>IFERROR('Other Good and Services'!U15,0)</f>
        <v>0</v>
      </c>
      <c r="W25" s="211">
        <f>U25*V25</f>
        <v>0</v>
      </c>
      <c r="X25" s="197">
        <f>'Other Good and Services'!W15</f>
        <v>0</v>
      </c>
      <c r="Y25" s="198">
        <f>IFERROR('Other Good and Services'!X15,0)</f>
        <v>0</v>
      </c>
      <c r="Z25" s="210">
        <f>X25*Y25</f>
        <v>0</v>
      </c>
      <c r="AA25" s="197">
        <f>'Other Good and Services'!Z15</f>
        <v>0</v>
      </c>
      <c r="AB25" s="198">
        <f>IFERROR('Other Good and Services'!AA15,0)</f>
        <v>0</v>
      </c>
      <c r="AC25" s="210">
        <f>AA25*AB25</f>
        <v>0</v>
      </c>
      <c r="AD25" s="197">
        <f>'Other Good and Services'!AC15</f>
        <v>0</v>
      </c>
      <c r="AE25" s="198">
        <f>IFERROR('Other Good and Services'!AD15,0)</f>
        <v>0</v>
      </c>
      <c r="AF25" s="210">
        <f>AD25*AE25</f>
        <v>0</v>
      </c>
      <c r="AG25" s="197">
        <f>'Other Good and Services'!AF15</f>
        <v>0</v>
      </c>
      <c r="AH25" s="198">
        <f>IFERROR('Other Good and Services'!AG15,0)</f>
        <v>0</v>
      </c>
      <c r="AI25" s="210">
        <f>AG25*AH25</f>
        <v>0</v>
      </c>
      <c r="AJ25" s="197">
        <f>'Other Good and Services'!AI15</f>
        <v>0</v>
      </c>
      <c r="AK25" s="198">
        <f>IFERROR('Other Good and Services'!AJ15,0)</f>
        <v>0</v>
      </c>
      <c r="AL25" s="210">
        <f>AJ25*AK25</f>
        <v>0</v>
      </c>
      <c r="AM25" s="197">
        <f>'Other Good and Services'!AL15</f>
        <v>0</v>
      </c>
      <c r="AN25" s="198">
        <f>IFERROR('Other Good and Services'!AM15,0)</f>
        <v>0</v>
      </c>
      <c r="AO25" s="210">
        <f>AM25*AN25</f>
        <v>0</v>
      </c>
    </row>
    <row r="26" spans="1:41" ht="29" x14ac:dyDescent="0.25">
      <c r="A26" s="218" t="s">
        <v>289</v>
      </c>
      <c r="B26" s="196">
        <f t="shared" si="0"/>
        <v>0</v>
      </c>
      <c r="C26" s="197">
        <f>'Other Good and Services'!B20</f>
        <v>0</v>
      </c>
      <c r="D26" s="198">
        <f>IFERROR('Other Good and Services'!C20,0)</f>
        <v>0</v>
      </c>
      <c r="E26" s="210">
        <f>C26*D26</f>
        <v>0</v>
      </c>
      <c r="F26" s="197">
        <f>'Other Good and Services'!E20</f>
        <v>0</v>
      </c>
      <c r="G26" s="198">
        <f>IFERROR('Other Good and Services'!F20,0)</f>
        <v>0</v>
      </c>
      <c r="H26" s="210">
        <f>F26*G26</f>
        <v>0</v>
      </c>
      <c r="I26" s="197">
        <f>'Other Good and Services'!H20</f>
        <v>0</v>
      </c>
      <c r="J26" s="198">
        <f>IFERROR('Other Good and Services'!I20,0)</f>
        <v>0</v>
      </c>
      <c r="K26" s="210">
        <f>I26*J26</f>
        <v>0</v>
      </c>
      <c r="L26" s="197">
        <f>'Other Good and Services'!K20</f>
        <v>0</v>
      </c>
      <c r="M26" s="198">
        <f>IFERROR('Other Good and Services'!L20,0)</f>
        <v>0</v>
      </c>
      <c r="N26" s="210">
        <f>L26*M26</f>
        <v>0</v>
      </c>
      <c r="O26" s="197">
        <f>'Other Good and Services'!N20</f>
        <v>0</v>
      </c>
      <c r="P26" s="198">
        <f>IFERROR('Other Good and Services'!O20,0)</f>
        <v>0</v>
      </c>
      <c r="Q26" s="210">
        <f>O26*P26</f>
        <v>0</v>
      </c>
      <c r="R26" s="200">
        <f>'Other Good and Services'!Q20</f>
        <v>0</v>
      </c>
      <c r="S26" s="198">
        <f>IFERROR('Other Good and Services'!R20,0)</f>
        <v>0</v>
      </c>
      <c r="T26" s="210">
        <f>R26*S26</f>
        <v>0</v>
      </c>
      <c r="U26" s="200">
        <f>'Other Good and Services'!T20</f>
        <v>0</v>
      </c>
      <c r="V26" s="198">
        <f>IFERROR('Other Good and Services'!U20,0)</f>
        <v>0</v>
      </c>
      <c r="W26" s="211">
        <f>U26*V26</f>
        <v>0</v>
      </c>
      <c r="X26" s="197">
        <f>'Other Good and Services'!W20</f>
        <v>0</v>
      </c>
      <c r="Y26" s="198">
        <f>IFERROR('Other Good and Services'!X20,0)</f>
        <v>0</v>
      </c>
      <c r="Z26" s="210">
        <f>X26*Y26</f>
        <v>0</v>
      </c>
      <c r="AA26" s="197">
        <f>'Other Good and Services'!Z20</f>
        <v>0</v>
      </c>
      <c r="AB26" s="198">
        <f>IFERROR('Other Good and Services'!AA20,0)</f>
        <v>0</v>
      </c>
      <c r="AC26" s="210">
        <f>AA26*AB26</f>
        <v>0</v>
      </c>
      <c r="AD26" s="197">
        <f>'Other Good and Services'!AC20</f>
        <v>0</v>
      </c>
      <c r="AE26" s="198">
        <f>IFERROR('Other Good and Services'!AD20,0)</f>
        <v>0</v>
      </c>
      <c r="AF26" s="210">
        <f>AD26*AE26</f>
        <v>0</v>
      </c>
      <c r="AG26" s="197">
        <f>'Other Good and Services'!AF20</f>
        <v>0</v>
      </c>
      <c r="AH26" s="198">
        <f>IFERROR('Other Good and Services'!AG20,0)</f>
        <v>0</v>
      </c>
      <c r="AI26" s="210">
        <f>AG26*AH26</f>
        <v>0</v>
      </c>
      <c r="AJ26" s="197">
        <f>'Other Good and Services'!AI20</f>
        <v>0</v>
      </c>
      <c r="AK26" s="198">
        <f>IFERROR('Other Good and Services'!AJ20,0)</f>
        <v>0</v>
      </c>
      <c r="AL26" s="210">
        <f>AJ26*AK26</f>
        <v>0</v>
      </c>
      <c r="AM26" s="197">
        <f>'Other Good and Services'!AL20</f>
        <v>0</v>
      </c>
      <c r="AN26" s="198">
        <f>IFERROR('Other Good and Services'!AM20,0)</f>
        <v>0</v>
      </c>
      <c r="AO26" s="210">
        <f>AM26*AN26</f>
        <v>0</v>
      </c>
    </row>
    <row r="27" spans="1:41" ht="21" x14ac:dyDescent="0.25">
      <c r="A27" s="218" t="s">
        <v>290</v>
      </c>
      <c r="B27" s="196">
        <f t="shared" si="0"/>
        <v>0</v>
      </c>
      <c r="C27" s="197">
        <f>'Other Good and Services'!B24</f>
        <v>0</v>
      </c>
      <c r="D27" s="198">
        <f>IFERROR('Other Good and Services'!C24,0)</f>
        <v>0</v>
      </c>
      <c r="E27" s="210">
        <f>C27*D27</f>
        <v>0</v>
      </c>
      <c r="F27" s="197">
        <f>'Other Good and Services'!E24</f>
        <v>0</v>
      </c>
      <c r="G27" s="198">
        <f>IFERROR('Other Good and Services'!F24,0)</f>
        <v>0</v>
      </c>
      <c r="H27" s="210">
        <f>F27*G27</f>
        <v>0</v>
      </c>
      <c r="I27" s="197">
        <f>'Other Good and Services'!H24</f>
        <v>0</v>
      </c>
      <c r="J27" s="198">
        <f>IFERROR('Other Good and Services'!I24,0)</f>
        <v>0</v>
      </c>
      <c r="K27" s="210">
        <f>I27*J27</f>
        <v>0</v>
      </c>
      <c r="L27" s="197">
        <f>'Other Good and Services'!K24</f>
        <v>0</v>
      </c>
      <c r="M27" s="198">
        <f>IFERROR('Other Good and Services'!L24,0)</f>
        <v>0</v>
      </c>
      <c r="N27" s="210">
        <f>L27*M27</f>
        <v>0</v>
      </c>
      <c r="O27" s="197">
        <f>'Other Good and Services'!N24</f>
        <v>0</v>
      </c>
      <c r="P27" s="198">
        <f>IFERROR('Other Good and Services'!O24,0)</f>
        <v>0</v>
      </c>
      <c r="Q27" s="210">
        <f>O27*P27</f>
        <v>0</v>
      </c>
      <c r="R27" s="200">
        <f>'Other Good and Services'!Q24</f>
        <v>0</v>
      </c>
      <c r="S27" s="198">
        <f>IFERROR('Other Good and Services'!R24,0)</f>
        <v>0</v>
      </c>
      <c r="T27" s="210">
        <f>R27*S27</f>
        <v>0</v>
      </c>
      <c r="U27" s="200">
        <f>'Other Good and Services'!T24</f>
        <v>0</v>
      </c>
      <c r="V27" s="198">
        <f>IFERROR('Other Good and Services'!U24,0)</f>
        <v>0</v>
      </c>
      <c r="W27" s="211">
        <f>U27*V27</f>
        <v>0</v>
      </c>
      <c r="X27" s="197">
        <f>'Other Good and Services'!W24</f>
        <v>0</v>
      </c>
      <c r="Y27" s="198">
        <f>IFERROR('Other Good and Services'!X24,0)</f>
        <v>0</v>
      </c>
      <c r="Z27" s="210">
        <f>X27*Y27</f>
        <v>0</v>
      </c>
      <c r="AA27" s="197">
        <f>'Other Good and Services'!Z24</f>
        <v>0</v>
      </c>
      <c r="AB27" s="198">
        <f>IFERROR('Other Good and Services'!AA24,0)</f>
        <v>0</v>
      </c>
      <c r="AC27" s="210">
        <f>AA27*AB27</f>
        <v>0</v>
      </c>
      <c r="AD27" s="197">
        <f>'Other Good and Services'!AC24</f>
        <v>0</v>
      </c>
      <c r="AE27" s="198">
        <f>IFERROR('Other Good and Services'!AD24,0)</f>
        <v>0</v>
      </c>
      <c r="AF27" s="210">
        <f>AD27*AE27</f>
        <v>0</v>
      </c>
      <c r="AG27" s="197">
        <f>'Other Good and Services'!AF24</f>
        <v>0</v>
      </c>
      <c r="AH27" s="198">
        <f>IFERROR('Other Good and Services'!AG24,0)</f>
        <v>0</v>
      </c>
      <c r="AI27" s="210">
        <f>AG27*AH27</f>
        <v>0</v>
      </c>
      <c r="AJ27" s="197">
        <f>'Other Good and Services'!AI24</f>
        <v>0</v>
      </c>
      <c r="AK27" s="198">
        <f>IFERROR('Other Good and Services'!AJ24,0)</f>
        <v>0</v>
      </c>
      <c r="AL27" s="210">
        <f>AJ27*AK27</f>
        <v>0</v>
      </c>
      <c r="AM27" s="197">
        <f>'Other Good and Services'!AL24</f>
        <v>0</v>
      </c>
      <c r="AN27" s="198">
        <f>IFERROR('Other Good and Services'!AM24,0)</f>
        <v>0</v>
      </c>
      <c r="AO27" s="210">
        <f>AM27*AN27</f>
        <v>0</v>
      </c>
    </row>
    <row r="28" spans="1:41" ht="29" x14ac:dyDescent="0.25">
      <c r="A28" s="218" t="s">
        <v>291</v>
      </c>
      <c r="B28" s="196">
        <f t="shared" si="0"/>
        <v>0</v>
      </c>
      <c r="C28" s="197">
        <f>'Other Good and Services'!B32</f>
        <v>0</v>
      </c>
      <c r="D28" s="198">
        <f>IFERROR('Other Good and Services'!C32,0)</f>
        <v>0</v>
      </c>
      <c r="E28" s="210">
        <f>C28*D28</f>
        <v>0</v>
      </c>
      <c r="F28" s="197">
        <f>'Other Good and Services'!E32</f>
        <v>0</v>
      </c>
      <c r="G28" s="198">
        <f>IFERROR('Other Good and Services'!F32,0)</f>
        <v>0</v>
      </c>
      <c r="H28" s="210">
        <f>F28*G28</f>
        <v>0</v>
      </c>
      <c r="I28" s="197">
        <f>'Other Good and Services'!H32</f>
        <v>0</v>
      </c>
      <c r="J28" s="198">
        <f>IFERROR('Other Good and Services'!I32,0)</f>
        <v>0</v>
      </c>
      <c r="K28" s="210">
        <f>I28*J28</f>
        <v>0</v>
      </c>
      <c r="L28" s="197">
        <f>'Other Good and Services'!K32</f>
        <v>0</v>
      </c>
      <c r="M28" s="198">
        <f>IFERROR('Other Good and Services'!L32,0)</f>
        <v>0</v>
      </c>
      <c r="N28" s="210">
        <f>L28*M28</f>
        <v>0</v>
      </c>
      <c r="O28" s="197">
        <f>'Other Good and Services'!N32</f>
        <v>0</v>
      </c>
      <c r="P28" s="198">
        <f>IFERROR('Other Good and Services'!O32,0)</f>
        <v>0</v>
      </c>
      <c r="Q28" s="210">
        <f>O28*P28</f>
        <v>0</v>
      </c>
      <c r="R28" s="200">
        <f>'Other Good and Services'!Q32</f>
        <v>0</v>
      </c>
      <c r="S28" s="198">
        <f>IFERROR('Other Good and Services'!R32,0)</f>
        <v>0</v>
      </c>
      <c r="T28" s="210">
        <f>R28*S28</f>
        <v>0</v>
      </c>
      <c r="U28" s="200">
        <f>'Other Good and Services'!T32</f>
        <v>0</v>
      </c>
      <c r="V28" s="198">
        <f>IFERROR('Other Good and Services'!U32,0)</f>
        <v>0</v>
      </c>
      <c r="W28" s="211">
        <f>U28*V28</f>
        <v>0</v>
      </c>
      <c r="X28" s="197">
        <f>'Other Good and Services'!W32</f>
        <v>0</v>
      </c>
      <c r="Y28" s="198">
        <f>IFERROR('Other Good and Services'!X32,0)</f>
        <v>0</v>
      </c>
      <c r="Z28" s="210">
        <f>X28*Y28</f>
        <v>0</v>
      </c>
      <c r="AA28" s="197">
        <f>'Other Good and Services'!Z32</f>
        <v>0</v>
      </c>
      <c r="AB28" s="198">
        <f>IFERROR('Other Good and Services'!AA32,0)</f>
        <v>0</v>
      </c>
      <c r="AC28" s="210">
        <f>AA28*AB28</f>
        <v>0</v>
      </c>
      <c r="AD28" s="197">
        <f>'Other Good and Services'!AC32</f>
        <v>0</v>
      </c>
      <c r="AE28" s="198">
        <f>IFERROR('Other Good and Services'!AD32,0)</f>
        <v>0</v>
      </c>
      <c r="AF28" s="210">
        <f>AD28*AE28</f>
        <v>0</v>
      </c>
      <c r="AG28" s="197">
        <f>'Other Good and Services'!AF32</f>
        <v>0</v>
      </c>
      <c r="AH28" s="198">
        <f>IFERROR('Other Good and Services'!AG32,0)</f>
        <v>0</v>
      </c>
      <c r="AI28" s="210">
        <f>AG28*AH28</f>
        <v>0</v>
      </c>
      <c r="AJ28" s="197">
        <f>'Other Good and Services'!AI32</f>
        <v>0</v>
      </c>
      <c r="AK28" s="198">
        <f>IFERROR('Other Good and Services'!AJ32,0)</f>
        <v>0</v>
      </c>
      <c r="AL28" s="210">
        <f>AJ28*AK28</f>
        <v>0</v>
      </c>
      <c r="AM28" s="197">
        <f>'Other Good and Services'!AL32</f>
        <v>0</v>
      </c>
      <c r="AN28" s="198">
        <f>IFERROR('Other Good and Services'!AM32,0)</f>
        <v>0</v>
      </c>
      <c r="AO28" s="210">
        <f>AM28*AN28</f>
        <v>0</v>
      </c>
    </row>
    <row r="29" spans="1:41" ht="21" x14ac:dyDescent="0.25">
      <c r="A29" s="191" t="s">
        <v>292</v>
      </c>
      <c r="B29" s="203"/>
      <c r="C29" s="204"/>
      <c r="D29" s="205"/>
      <c r="E29" s="206"/>
      <c r="F29" s="204"/>
      <c r="G29" s="205"/>
      <c r="H29" s="206"/>
      <c r="I29" s="204"/>
      <c r="J29" s="205"/>
      <c r="K29" s="206"/>
      <c r="L29" s="204"/>
      <c r="M29" s="205"/>
      <c r="N29" s="206"/>
      <c r="O29" s="204"/>
      <c r="P29" s="205"/>
      <c r="Q29" s="206"/>
      <c r="R29" s="207"/>
      <c r="S29" s="205"/>
      <c r="T29" s="206"/>
      <c r="U29" s="207"/>
      <c r="V29" s="205"/>
      <c r="W29" s="208"/>
      <c r="X29" s="204"/>
      <c r="Y29" s="205"/>
      <c r="Z29" s="206"/>
      <c r="AA29" s="204"/>
      <c r="AB29" s="205"/>
      <c r="AC29" s="206"/>
      <c r="AD29" s="204"/>
      <c r="AE29" s="205"/>
      <c r="AF29" s="206"/>
      <c r="AG29" s="204"/>
      <c r="AH29" s="205"/>
      <c r="AI29" s="206"/>
      <c r="AJ29" s="204"/>
      <c r="AK29" s="205"/>
      <c r="AL29" s="206"/>
      <c r="AM29" s="204"/>
      <c r="AN29" s="205"/>
      <c r="AO29" s="206"/>
    </row>
    <row r="30" spans="1:41" ht="29" x14ac:dyDescent="0.25">
      <c r="A30" s="222" t="s">
        <v>293</v>
      </c>
      <c r="B30" s="196">
        <f t="shared" si="0"/>
        <v>0</v>
      </c>
      <c r="C30" s="171"/>
      <c r="D30" s="156"/>
      <c r="E30" s="210">
        <f>C30*D30</f>
        <v>0</v>
      </c>
      <c r="F30" s="171"/>
      <c r="G30" s="156"/>
      <c r="H30" s="210">
        <f>F30*G30</f>
        <v>0</v>
      </c>
      <c r="I30" s="171"/>
      <c r="J30" s="156"/>
      <c r="K30" s="210">
        <f>I30*J30</f>
        <v>0</v>
      </c>
      <c r="L30" s="171"/>
      <c r="M30" s="156"/>
      <c r="N30" s="210">
        <f>L30*M30</f>
        <v>0</v>
      </c>
      <c r="O30" s="171"/>
      <c r="P30" s="156"/>
      <c r="Q30" s="210">
        <f>O30*P30</f>
        <v>0</v>
      </c>
      <c r="R30" s="170"/>
      <c r="S30" s="156"/>
      <c r="T30" s="210">
        <f>R30*S30</f>
        <v>0</v>
      </c>
      <c r="U30" s="170"/>
      <c r="V30" s="156"/>
      <c r="W30" s="211">
        <f>U30*V30</f>
        <v>0</v>
      </c>
      <c r="X30" s="171"/>
      <c r="Y30" s="156"/>
      <c r="Z30" s="210">
        <f>X30*Y30</f>
        <v>0</v>
      </c>
      <c r="AA30" s="171"/>
      <c r="AB30" s="156"/>
      <c r="AC30" s="210">
        <f>AA30*AB30</f>
        <v>0</v>
      </c>
      <c r="AD30" s="171"/>
      <c r="AE30" s="156"/>
      <c r="AF30" s="210">
        <f>AD30*AE30</f>
        <v>0</v>
      </c>
      <c r="AG30" s="171"/>
      <c r="AH30" s="156"/>
      <c r="AI30" s="210">
        <f>AG30*AH30</f>
        <v>0</v>
      </c>
      <c r="AJ30" s="171"/>
      <c r="AK30" s="156"/>
      <c r="AL30" s="210">
        <f>AJ30*AK30</f>
        <v>0</v>
      </c>
      <c r="AM30" s="171"/>
      <c r="AN30" s="156"/>
      <c r="AO30" s="210">
        <f>AM30*AN30</f>
        <v>0</v>
      </c>
    </row>
    <row r="31" spans="1:41" ht="21" x14ac:dyDescent="0.25">
      <c r="A31" s="222" t="s">
        <v>294</v>
      </c>
      <c r="B31" s="196">
        <f t="shared" si="0"/>
        <v>0</v>
      </c>
      <c r="C31" s="171"/>
      <c r="D31" s="156"/>
      <c r="E31" s="210">
        <f>C31*D31</f>
        <v>0</v>
      </c>
      <c r="F31" s="171"/>
      <c r="G31" s="156"/>
      <c r="H31" s="210">
        <f>F31*G31</f>
        <v>0</v>
      </c>
      <c r="I31" s="171"/>
      <c r="J31" s="156"/>
      <c r="K31" s="210">
        <f>I31*J31</f>
        <v>0</v>
      </c>
      <c r="L31" s="171"/>
      <c r="M31" s="156"/>
      <c r="N31" s="210">
        <f>L31*M31</f>
        <v>0</v>
      </c>
      <c r="O31" s="171"/>
      <c r="P31" s="156"/>
      <c r="Q31" s="210">
        <f>O31*P31</f>
        <v>0</v>
      </c>
      <c r="R31" s="170"/>
      <c r="S31" s="156"/>
      <c r="T31" s="210">
        <f>R31*S31</f>
        <v>0</v>
      </c>
      <c r="U31" s="170"/>
      <c r="V31" s="156"/>
      <c r="W31" s="211">
        <f>U31*V31</f>
        <v>0</v>
      </c>
      <c r="X31" s="171"/>
      <c r="Y31" s="156"/>
      <c r="Z31" s="210">
        <f>X31*Y31</f>
        <v>0</v>
      </c>
      <c r="AA31" s="171"/>
      <c r="AB31" s="156"/>
      <c r="AC31" s="210">
        <f>AA31*AB31</f>
        <v>0</v>
      </c>
      <c r="AD31" s="171"/>
      <c r="AE31" s="156"/>
      <c r="AF31" s="210">
        <f>AD31*AE31</f>
        <v>0</v>
      </c>
      <c r="AG31" s="171"/>
      <c r="AH31" s="156"/>
      <c r="AI31" s="210">
        <f>AG31*AH31</f>
        <v>0</v>
      </c>
      <c r="AJ31" s="171"/>
      <c r="AK31" s="156"/>
      <c r="AL31" s="210">
        <f>AJ31*AK31</f>
        <v>0</v>
      </c>
      <c r="AM31" s="171"/>
      <c r="AN31" s="156"/>
      <c r="AO31" s="210">
        <f>AM31*AN31</f>
        <v>0</v>
      </c>
    </row>
    <row r="32" spans="1:41" ht="43.5" x14ac:dyDescent="0.25">
      <c r="A32" s="222" t="s">
        <v>295</v>
      </c>
      <c r="B32" s="196">
        <f t="shared" si="0"/>
        <v>0</v>
      </c>
      <c r="C32" s="171"/>
      <c r="D32" s="156"/>
      <c r="E32" s="210">
        <f>C32*D32</f>
        <v>0</v>
      </c>
      <c r="F32" s="171"/>
      <c r="G32" s="156"/>
      <c r="H32" s="210">
        <f>F32*G32</f>
        <v>0</v>
      </c>
      <c r="I32" s="171"/>
      <c r="J32" s="156"/>
      <c r="K32" s="210">
        <f>I32*J32</f>
        <v>0</v>
      </c>
      <c r="L32" s="171"/>
      <c r="M32" s="156"/>
      <c r="N32" s="210">
        <f>L32*M32</f>
        <v>0</v>
      </c>
      <c r="O32" s="171"/>
      <c r="P32" s="156"/>
      <c r="Q32" s="210">
        <f>O32*P32</f>
        <v>0</v>
      </c>
      <c r="R32" s="170"/>
      <c r="S32" s="156"/>
      <c r="T32" s="210">
        <f>R32*S32</f>
        <v>0</v>
      </c>
      <c r="U32" s="170"/>
      <c r="V32" s="156"/>
      <c r="W32" s="211">
        <f>U32*V32</f>
        <v>0</v>
      </c>
      <c r="X32" s="171"/>
      <c r="Y32" s="156"/>
      <c r="Z32" s="210">
        <f>X32*Y32</f>
        <v>0</v>
      </c>
      <c r="AA32" s="171"/>
      <c r="AB32" s="156"/>
      <c r="AC32" s="210">
        <f>AA32*AB32</f>
        <v>0</v>
      </c>
      <c r="AD32" s="171"/>
      <c r="AE32" s="156"/>
      <c r="AF32" s="210">
        <f>AD32*AE32</f>
        <v>0</v>
      </c>
      <c r="AG32" s="171"/>
      <c r="AH32" s="156"/>
      <c r="AI32" s="210">
        <f>AG32*AH32</f>
        <v>0</v>
      </c>
      <c r="AJ32" s="171"/>
      <c r="AK32" s="156"/>
      <c r="AL32" s="210">
        <f>AJ32*AK32</f>
        <v>0</v>
      </c>
      <c r="AM32" s="171"/>
      <c r="AN32" s="156"/>
      <c r="AO32" s="210">
        <f>AM32*AN32</f>
        <v>0</v>
      </c>
    </row>
    <row r="33" spans="1:41" ht="43.5" x14ac:dyDescent="0.25">
      <c r="A33" s="222" t="s">
        <v>296</v>
      </c>
      <c r="B33" s="196">
        <f t="shared" si="0"/>
        <v>0</v>
      </c>
      <c r="C33" s="171"/>
      <c r="D33" s="156"/>
      <c r="E33" s="210">
        <f>C33*D33</f>
        <v>0</v>
      </c>
      <c r="F33" s="171"/>
      <c r="G33" s="156"/>
      <c r="H33" s="210">
        <f>F33*G33</f>
        <v>0</v>
      </c>
      <c r="I33" s="171"/>
      <c r="J33" s="156"/>
      <c r="K33" s="210">
        <f>I33*J33</f>
        <v>0</v>
      </c>
      <c r="L33" s="171"/>
      <c r="M33" s="156"/>
      <c r="N33" s="210">
        <f>L33*M33</f>
        <v>0</v>
      </c>
      <c r="O33" s="171"/>
      <c r="P33" s="156"/>
      <c r="Q33" s="210">
        <f>O33*P33</f>
        <v>0</v>
      </c>
      <c r="R33" s="170"/>
      <c r="S33" s="156"/>
      <c r="T33" s="210">
        <f>R33*S33</f>
        <v>0</v>
      </c>
      <c r="U33" s="170"/>
      <c r="V33" s="156"/>
      <c r="W33" s="211">
        <f>U33*V33</f>
        <v>0</v>
      </c>
      <c r="X33" s="171"/>
      <c r="Y33" s="156"/>
      <c r="Z33" s="210">
        <f>X33*Y33</f>
        <v>0</v>
      </c>
      <c r="AA33" s="171"/>
      <c r="AB33" s="156"/>
      <c r="AC33" s="210">
        <f>AA33*AB33</f>
        <v>0</v>
      </c>
      <c r="AD33" s="171"/>
      <c r="AE33" s="156"/>
      <c r="AF33" s="210">
        <f>AD33*AE33</f>
        <v>0</v>
      </c>
      <c r="AG33" s="171"/>
      <c r="AH33" s="156"/>
      <c r="AI33" s="210">
        <f>AG33*AH33</f>
        <v>0</v>
      </c>
      <c r="AJ33" s="171"/>
      <c r="AK33" s="156"/>
      <c r="AL33" s="210">
        <f>AJ33*AK33</f>
        <v>0</v>
      </c>
      <c r="AM33" s="171"/>
      <c r="AN33" s="156"/>
      <c r="AO33" s="210">
        <f>AM33*AN33</f>
        <v>0</v>
      </c>
    </row>
    <row r="34" spans="1:41" ht="29" x14ac:dyDescent="0.25">
      <c r="A34" s="222" t="s">
        <v>297</v>
      </c>
      <c r="B34" s="196">
        <f t="shared" si="0"/>
        <v>0</v>
      </c>
      <c r="C34" s="171"/>
      <c r="D34" s="156"/>
      <c r="E34" s="210">
        <f>C34*D34</f>
        <v>0</v>
      </c>
      <c r="F34" s="171"/>
      <c r="G34" s="156"/>
      <c r="H34" s="210">
        <f>F34*G34</f>
        <v>0</v>
      </c>
      <c r="I34" s="171"/>
      <c r="J34" s="156"/>
      <c r="K34" s="210">
        <f>I34*J34</f>
        <v>0</v>
      </c>
      <c r="L34" s="171"/>
      <c r="M34" s="156"/>
      <c r="N34" s="210">
        <f>L34*M34</f>
        <v>0</v>
      </c>
      <c r="O34" s="171"/>
      <c r="P34" s="156"/>
      <c r="Q34" s="210">
        <f>O34*P34</f>
        <v>0</v>
      </c>
      <c r="R34" s="170"/>
      <c r="S34" s="156"/>
      <c r="T34" s="210">
        <f>R34*S34</f>
        <v>0</v>
      </c>
      <c r="U34" s="170"/>
      <c r="V34" s="156"/>
      <c r="W34" s="211">
        <f>U34*V34</f>
        <v>0</v>
      </c>
      <c r="X34" s="171"/>
      <c r="Y34" s="156"/>
      <c r="Z34" s="210">
        <f>X34*Y34</f>
        <v>0</v>
      </c>
      <c r="AA34" s="171"/>
      <c r="AB34" s="156"/>
      <c r="AC34" s="210">
        <f>AA34*AB34</f>
        <v>0</v>
      </c>
      <c r="AD34" s="171"/>
      <c r="AE34" s="156"/>
      <c r="AF34" s="210">
        <f>AD34*AE34</f>
        <v>0</v>
      </c>
      <c r="AG34" s="171"/>
      <c r="AH34" s="156"/>
      <c r="AI34" s="210">
        <f>AG34*AH34</f>
        <v>0</v>
      </c>
      <c r="AJ34" s="171"/>
      <c r="AK34" s="156"/>
      <c r="AL34" s="210">
        <f>AJ34*AK34</f>
        <v>0</v>
      </c>
      <c r="AM34" s="171"/>
      <c r="AN34" s="156"/>
      <c r="AO34" s="210">
        <f>AM34*AN34</f>
        <v>0</v>
      </c>
    </row>
    <row r="35" spans="1:41" ht="14.5" x14ac:dyDescent="0.25">
      <c r="A35" s="222"/>
      <c r="B35" s="223"/>
      <c r="C35" s="213"/>
      <c r="D35" s="214"/>
      <c r="E35" s="224"/>
      <c r="F35" s="213"/>
      <c r="G35" s="214"/>
      <c r="H35" s="224"/>
      <c r="I35" s="213"/>
      <c r="J35" s="214"/>
      <c r="K35" s="224"/>
      <c r="L35" s="213"/>
      <c r="M35" s="214"/>
      <c r="N35" s="224"/>
      <c r="O35" s="213"/>
      <c r="P35" s="214"/>
      <c r="Q35" s="224"/>
      <c r="R35" s="216"/>
      <c r="S35" s="214"/>
      <c r="T35" s="224"/>
      <c r="U35" s="216"/>
      <c r="V35" s="214"/>
      <c r="W35" s="225"/>
      <c r="X35" s="213"/>
      <c r="Y35" s="214"/>
      <c r="Z35" s="224"/>
      <c r="AA35" s="176"/>
      <c r="AB35" s="177"/>
      <c r="AC35" s="224"/>
      <c r="AD35" s="176"/>
      <c r="AE35" s="177"/>
      <c r="AF35" s="224"/>
      <c r="AG35" s="213"/>
      <c r="AH35" s="214"/>
      <c r="AI35" s="224"/>
      <c r="AJ35" s="176"/>
      <c r="AK35" s="177"/>
      <c r="AL35" s="224"/>
      <c r="AM35" s="213"/>
      <c r="AN35" s="214"/>
      <c r="AO35" s="224"/>
    </row>
    <row r="36" spans="1:41" ht="29" x14ac:dyDescent="0.25">
      <c r="A36" s="226" t="s">
        <v>298</v>
      </c>
      <c r="B36" s="227">
        <f>SUM(B7:B14,B18:B28)</f>
        <v>26236.199999999997</v>
      </c>
      <c r="C36" s="228"/>
      <c r="D36" s="229"/>
      <c r="E36" s="230">
        <f>SUM(E7:E14,E18:E28)</f>
        <v>0</v>
      </c>
      <c r="F36" s="228"/>
      <c r="G36" s="229"/>
      <c r="H36" s="230">
        <f>SUM(H7:H14,H18:H28)</f>
        <v>0</v>
      </c>
      <c r="I36" s="228"/>
      <c r="J36" s="229"/>
      <c r="K36" s="230">
        <f>SUM(K7:K14,K18:K28)</f>
        <v>0</v>
      </c>
      <c r="L36" s="228"/>
      <c r="M36" s="229"/>
      <c r="N36" s="230">
        <f>SUM(N7:N14,N18:N28)</f>
        <v>0</v>
      </c>
      <c r="O36" s="228"/>
      <c r="P36" s="229"/>
      <c r="Q36" s="230">
        <f>SUM(Q7:Q14,Q18:Q28)</f>
        <v>0</v>
      </c>
      <c r="R36" s="231"/>
      <c r="S36" s="229"/>
      <c r="T36" s="230">
        <f>SUM(T7:T14,T18:T28)</f>
        <v>0</v>
      </c>
      <c r="U36" s="231"/>
      <c r="V36" s="229"/>
      <c r="W36" s="232">
        <f>SUM(W7:W14,W18:W28)</f>
        <v>0</v>
      </c>
      <c r="X36" s="228"/>
      <c r="Y36" s="229"/>
      <c r="Z36" s="230">
        <f>SUM(Z7:Z14,Z18:Z28)</f>
        <v>0</v>
      </c>
      <c r="AA36" s="228"/>
      <c r="AB36" s="229"/>
      <c r="AC36" s="230">
        <f>SUM(AC7:AC14,AC18:AC28)</f>
        <v>0</v>
      </c>
      <c r="AD36" s="228"/>
      <c r="AE36" s="229"/>
      <c r="AF36" s="230">
        <f>SUM(AF7:AF14,AF18:AF28)</f>
        <v>0</v>
      </c>
      <c r="AG36" s="228"/>
      <c r="AH36" s="229"/>
      <c r="AI36" s="230">
        <f>SUM(AI7:AI14,AI18:AI28)</f>
        <v>0</v>
      </c>
      <c r="AJ36" s="228"/>
      <c r="AK36" s="229"/>
      <c r="AL36" s="230">
        <f>SUM(AL7:AL14,AL18:AL28)</f>
        <v>0</v>
      </c>
      <c r="AM36" s="228"/>
      <c r="AN36" s="229"/>
      <c r="AO36" s="230">
        <f>SUM(AO7:AO14,AO18:AO28)</f>
        <v>26236.199999999997</v>
      </c>
    </row>
    <row r="37" spans="1:41" ht="18.5" x14ac:dyDescent="0.25">
      <c r="A37" s="226" t="s">
        <v>299</v>
      </c>
      <c r="B37" s="227">
        <f>SUM(B7:B34)</f>
        <v>26236.199999999997</v>
      </c>
      <c r="C37" s="228"/>
      <c r="D37" s="229"/>
      <c r="E37" s="230">
        <f>SUM(E7:E34)</f>
        <v>0</v>
      </c>
      <c r="F37" s="228"/>
      <c r="G37" s="229"/>
      <c r="H37" s="230">
        <f>SUM(H7:H34)</f>
        <v>0</v>
      </c>
      <c r="I37" s="228"/>
      <c r="J37" s="229"/>
      <c r="K37" s="230">
        <f>SUM(K7:K34)</f>
        <v>0</v>
      </c>
      <c r="L37" s="228"/>
      <c r="M37" s="229"/>
      <c r="N37" s="230">
        <f>SUM(N7:N34)</f>
        <v>0</v>
      </c>
      <c r="O37" s="228"/>
      <c r="P37" s="229"/>
      <c r="Q37" s="230">
        <f>SUM(Q7:Q34)</f>
        <v>0</v>
      </c>
      <c r="R37" s="231"/>
      <c r="S37" s="229"/>
      <c r="T37" s="230">
        <f>SUM(T7:T34)</f>
        <v>0</v>
      </c>
      <c r="U37" s="231"/>
      <c r="V37" s="229"/>
      <c r="W37" s="232">
        <f>SUM(W7:W34)</f>
        <v>0</v>
      </c>
      <c r="X37" s="228"/>
      <c r="Y37" s="229"/>
      <c r="Z37" s="230">
        <f>SUM(Z7:Z34)</f>
        <v>0</v>
      </c>
      <c r="AA37" s="228"/>
      <c r="AB37" s="229"/>
      <c r="AC37" s="230">
        <f>SUM(AC7:AC34)</f>
        <v>0</v>
      </c>
      <c r="AD37" s="228"/>
      <c r="AE37" s="229"/>
      <c r="AF37" s="230">
        <f>SUM(AF7:AF34)</f>
        <v>0</v>
      </c>
      <c r="AG37" s="228"/>
      <c r="AH37" s="229"/>
      <c r="AI37" s="230">
        <f>SUM(AI7:AI34)</f>
        <v>0</v>
      </c>
      <c r="AJ37" s="228"/>
      <c r="AK37" s="229"/>
      <c r="AL37" s="230">
        <f>SUM(AL7:AL34)</f>
        <v>0</v>
      </c>
      <c r="AM37" s="228"/>
      <c r="AN37" s="229"/>
      <c r="AO37" s="230">
        <f>SUM(AO7:AO34)</f>
        <v>26236.199999999997</v>
      </c>
    </row>
    <row r="38" spans="1:41" ht="18.5" x14ac:dyDescent="0.25">
      <c r="A38" s="233"/>
      <c r="B38" s="234"/>
      <c r="C38" s="235"/>
      <c r="D38" s="236"/>
      <c r="E38" s="237"/>
      <c r="F38" s="235"/>
      <c r="G38" s="236"/>
      <c r="H38" s="237"/>
      <c r="I38" s="235"/>
      <c r="J38" s="236"/>
      <c r="K38" s="237"/>
      <c r="L38" s="235"/>
      <c r="M38" s="236"/>
      <c r="N38" s="237"/>
      <c r="O38" s="235"/>
      <c r="P38" s="236"/>
      <c r="Q38" s="237"/>
      <c r="R38" s="238"/>
      <c r="S38" s="236"/>
      <c r="T38" s="237"/>
      <c r="U38" s="238"/>
      <c r="V38" s="236"/>
      <c r="W38" s="239"/>
      <c r="X38" s="235"/>
      <c r="Y38" s="236"/>
      <c r="Z38" s="237"/>
      <c r="AA38" s="235"/>
      <c r="AB38" s="236"/>
      <c r="AC38" s="237"/>
      <c r="AD38" s="235"/>
      <c r="AE38" s="236"/>
      <c r="AF38" s="237"/>
      <c r="AG38" s="235"/>
      <c r="AH38" s="236"/>
      <c r="AI38" s="237"/>
      <c r="AJ38" s="235"/>
      <c r="AK38" s="236"/>
      <c r="AL38" s="237"/>
      <c r="AM38" s="235"/>
      <c r="AN38" s="236"/>
      <c r="AO38" s="237"/>
    </row>
    <row r="39" spans="1:41" ht="18.5" x14ac:dyDescent="0.25">
      <c r="A39" s="191" t="s">
        <v>300</v>
      </c>
      <c r="B39" s="227">
        <f>B36*0.25</f>
        <v>6559.0499999999993</v>
      </c>
      <c r="C39" s="204"/>
      <c r="D39" s="205"/>
      <c r="E39" s="230">
        <f>E36*0.25</f>
        <v>0</v>
      </c>
      <c r="F39" s="204"/>
      <c r="G39" s="205"/>
      <c r="H39" s="230">
        <f>H36*0.25</f>
        <v>0</v>
      </c>
      <c r="I39" s="204"/>
      <c r="J39" s="205"/>
      <c r="K39" s="230">
        <f>K36*0.25</f>
        <v>0</v>
      </c>
      <c r="L39" s="204"/>
      <c r="M39" s="205"/>
      <c r="N39" s="230">
        <f>N36*0.25</f>
        <v>0</v>
      </c>
      <c r="O39" s="204"/>
      <c r="P39" s="205"/>
      <c r="Q39" s="230">
        <f>Q36*0.25</f>
        <v>0</v>
      </c>
      <c r="R39" s="207"/>
      <c r="S39" s="205"/>
      <c r="T39" s="230">
        <f>T36*0.25</f>
        <v>0</v>
      </c>
      <c r="U39" s="207"/>
      <c r="V39" s="205"/>
      <c r="W39" s="232">
        <f>W36*0.25</f>
        <v>0</v>
      </c>
      <c r="X39" s="204"/>
      <c r="Y39" s="205"/>
      <c r="Z39" s="230">
        <f>Z36*0.25</f>
        <v>0</v>
      </c>
      <c r="AA39" s="204"/>
      <c r="AB39" s="205"/>
      <c r="AC39" s="230">
        <f>AC36*0.25</f>
        <v>0</v>
      </c>
      <c r="AD39" s="204"/>
      <c r="AE39" s="205"/>
      <c r="AF39" s="230">
        <f>AF36*0.25</f>
        <v>0</v>
      </c>
      <c r="AG39" s="204"/>
      <c r="AH39" s="205"/>
      <c r="AI39" s="230">
        <f>AI36*0.25</f>
        <v>0</v>
      </c>
      <c r="AJ39" s="204"/>
      <c r="AK39" s="205"/>
      <c r="AL39" s="230">
        <f>AL36*0.25</f>
        <v>0</v>
      </c>
      <c r="AM39" s="204"/>
      <c r="AN39" s="205"/>
      <c r="AO39" s="230">
        <f>AO36*0.25</f>
        <v>6559.0499999999993</v>
      </c>
    </row>
    <row r="40" spans="1:41" ht="18.5" x14ac:dyDescent="0.25">
      <c r="A40" s="240"/>
      <c r="B40" s="241"/>
      <c r="C40" s="235"/>
      <c r="D40" s="236"/>
      <c r="E40" s="242"/>
      <c r="F40" s="235"/>
      <c r="G40" s="236"/>
      <c r="H40" s="242"/>
      <c r="I40" s="235"/>
      <c r="J40" s="236"/>
      <c r="K40" s="242"/>
      <c r="L40" s="235"/>
      <c r="M40" s="236"/>
      <c r="N40" s="242"/>
      <c r="O40" s="235"/>
      <c r="P40" s="236"/>
      <c r="Q40" s="242"/>
      <c r="R40" s="238"/>
      <c r="S40" s="236"/>
      <c r="T40" s="242"/>
      <c r="U40" s="238"/>
      <c r="V40" s="236"/>
      <c r="W40" s="243"/>
      <c r="X40" s="235"/>
      <c r="Y40" s="236"/>
      <c r="Z40" s="242"/>
      <c r="AA40" s="235"/>
      <c r="AB40" s="236"/>
      <c r="AC40" s="242"/>
      <c r="AD40" s="235"/>
      <c r="AE40" s="236"/>
      <c r="AF40" s="242"/>
      <c r="AG40" s="235"/>
      <c r="AH40" s="236"/>
      <c r="AI40" s="242"/>
      <c r="AJ40" s="235"/>
      <c r="AK40" s="236"/>
      <c r="AL40" s="242"/>
      <c r="AM40" s="235"/>
      <c r="AN40" s="236"/>
      <c r="AO40" s="242"/>
    </row>
    <row r="41" spans="1:41" ht="19" thickBot="1" x14ac:dyDescent="0.3">
      <c r="A41" s="191" t="s">
        <v>301</v>
      </c>
      <c r="B41" s="244">
        <f>B37+B39</f>
        <v>32795.25</v>
      </c>
      <c r="C41" s="245"/>
      <c r="D41" s="246"/>
      <c r="E41" s="247">
        <f>E37+E39</f>
        <v>0</v>
      </c>
      <c r="F41" s="248"/>
      <c r="G41" s="246"/>
      <c r="H41" s="249">
        <f>H37+H39</f>
        <v>0</v>
      </c>
      <c r="I41" s="245"/>
      <c r="J41" s="246"/>
      <c r="K41" s="247">
        <f>K37+K39</f>
        <v>0</v>
      </c>
      <c r="L41" s="245"/>
      <c r="M41" s="246"/>
      <c r="N41" s="247">
        <f>N37+N39</f>
        <v>0</v>
      </c>
      <c r="O41" s="245"/>
      <c r="P41" s="246"/>
      <c r="Q41" s="247">
        <f>Q37+Q39</f>
        <v>0</v>
      </c>
      <c r="R41" s="248"/>
      <c r="S41" s="246"/>
      <c r="T41" s="247">
        <f>T37+T39</f>
        <v>0</v>
      </c>
      <c r="U41" s="248"/>
      <c r="V41" s="246"/>
      <c r="W41" s="249">
        <f>W37+W39</f>
        <v>0</v>
      </c>
      <c r="X41" s="245"/>
      <c r="Y41" s="246"/>
      <c r="Z41" s="247">
        <f>Z37+Z39</f>
        <v>0</v>
      </c>
      <c r="AA41" s="245"/>
      <c r="AB41" s="246"/>
      <c r="AC41" s="247">
        <f>AC37+AC39</f>
        <v>0</v>
      </c>
      <c r="AD41" s="245"/>
      <c r="AE41" s="246"/>
      <c r="AF41" s="247">
        <f>AF37+AF39</f>
        <v>0</v>
      </c>
      <c r="AG41" s="245"/>
      <c r="AH41" s="246"/>
      <c r="AI41" s="247">
        <f>AI37+AI39</f>
        <v>0</v>
      </c>
      <c r="AJ41" s="245"/>
      <c r="AK41" s="246"/>
      <c r="AL41" s="247">
        <f>AL37+AL39</f>
        <v>0</v>
      </c>
      <c r="AM41" s="245"/>
      <c r="AN41" s="246"/>
      <c r="AO41" s="247">
        <f>AO37+AO39</f>
        <v>32795.25</v>
      </c>
    </row>
  </sheetData>
  <sheetProtection algorithmName="SHA-512" hashValue="MT7aeP0f8hvRZ7zH1eHaPs19CTQNW+8VxwrWptWhcQFGmZeURgucpgI6IIgTn7LQGQhWGPtD9h7QRsFNF2LM7w==" saltValue="bisXnDD/MdN3jGud/rBLng==" spinCount="100000" sheet="1" objects="1" scenarios="1"/>
  <mergeCells count="52">
    <mergeCell ref="C6:E6"/>
    <mergeCell ref="R3:T3"/>
    <mergeCell ref="U3:W3"/>
    <mergeCell ref="X3:Z3"/>
    <mergeCell ref="AA3:AC3"/>
    <mergeCell ref="C3:E3"/>
    <mergeCell ref="F3:H3"/>
    <mergeCell ref="L3:N3"/>
    <mergeCell ref="O3:Q3"/>
    <mergeCell ref="F6:H6"/>
    <mergeCell ref="I6:K6"/>
    <mergeCell ref="L6:N6"/>
    <mergeCell ref="O6:Q6"/>
    <mergeCell ref="R5:T5"/>
    <mergeCell ref="R6:T6"/>
    <mergeCell ref="U4:W4"/>
    <mergeCell ref="AJ3:AL3"/>
    <mergeCell ref="AM3:AO3"/>
    <mergeCell ref="I3:K3"/>
    <mergeCell ref="C4:E4"/>
    <mergeCell ref="C5:E5"/>
    <mergeCell ref="AD3:AF3"/>
    <mergeCell ref="AG3:AI3"/>
    <mergeCell ref="F4:H4"/>
    <mergeCell ref="F5:H5"/>
    <mergeCell ref="I4:K4"/>
    <mergeCell ref="I5:K5"/>
    <mergeCell ref="L4:N4"/>
    <mergeCell ref="L5:N5"/>
    <mergeCell ref="O4:Q4"/>
    <mergeCell ref="O5:Q5"/>
    <mergeCell ref="R4:T4"/>
    <mergeCell ref="U5:W5"/>
    <mergeCell ref="U6:W6"/>
    <mergeCell ref="X4:Z4"/>
    <mergeCell ref="X5:Z5"/>
    <mergeCell ref="X6:Z6"/>
    <mergeCell ref="AA4:AC4"/>
    <mergeCell ref="AA5:AC5"/>
    <mergeCell ref="AA6:AC6"/>
    <mergeCell ref="AD4:AF4"/>
    <mergeCell ref="AD5:AF5"/>
    <mergeCell ref="AD6:AF6"/>
    <mergeCell ref="AM4:AO4"/>
    <mergeCell ref="AM5:AO5"/>
    <mergeCell ref="AM6:AO6"/>
    <mergeCell ref="AG4:AI4"/>
    <mergeCell ref="AG5:AI5"/>
    <mergeCell ref="AG6:AI6"/>
    <mergeCell ref="AJ4:AL4"/>
    <mergeCell ref="AJ5:AL5"/>
    <mergeCell ref="AJ6:AL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2:BI28"/>
  <sheetViews>
    <sheetView zoomScale="80" zoomScaleNormal="80" workbookViewId="0">
      <selection activeCell="A2" sqref="A2:K2"/>
    </sheetView>
  </sheetViews>
  <sheetFormatPr defaultRowHeight="12.5" x14ac:dyDescent="0.25"/>
  <cols>
    <col min="2" max="61" width="3.1796875" customWidth="1"/>
  </cols>
  <sheetData>
    <row r="2" spans="1:61" ht="30" customHeight="1" x14ac:dyDescent="0.25">
      <c r="A2" s="998" t="s">
        <v>220</v>
      </c>
      <c r="B2" s="999"/>
      <c r="C2" s="999"/>
      <c r="D2" s="999"/>
      <c r="E2" s="999"/>
      <c r="F2" s="999"/>
      <c r="G2" s="999"/>
      <c r="H2" s="999"/>
      <c r="I2" s="999"/>
      <c r="J2" s="999"/>
      <c r="K2" s="1000"/>
      <c r="P2" s="995" t="s">
        <v>219</v>
      </c>
      <c r="Q2" s="996"/>
      <c r="R2" s="996"/>
      <c r="S2" s="996"/>
      <c r="T2" s="996"/>
      <c r="U2" s="996"/>
      <c r="V2" s="996"/>
      <c r="W2" s="996"/>
      <c r="X2" s="996"/>
      <c r="Y2" s="996"/>
      <c r="Z2" s="996"/>
      <c r="AA2" s="996"/>
      <c r="AB2" s="997"/>
      <c r="AG2" s="125"/>
      <c r="AH2" s="125"/>
      <c r="AI2" s="125"/>
      <c r="AJ2" s="125"/>
    </row>
    <row r="3" spans="1:61" ht="17.25" customHeight="1" thickBot="1" x14ac:dyDescent="0.3"/>
    <row r="4" spans="1:61" ht="13.5" customHeight="1" thickTop="1" thickBot="1" x14ac:dyDescent="0.3">
      <c r="A4" s="127" t="s">
        <v>240</v>
      </c>
      <c r="B4" s="983">
        <v>1</v>
      </c>
      <c r="C4" s="984"/>
      <c r="D4" s="984"/>
      <c r="E4" s="984"/>
      <c r="F4" s="984"/>
      <c r="G4" s="984"/>
      <c r="H4" s="984"/>
      <c r="I4" s="984"/>
      <c r="J4" s="984"/>
      <c r="K4" s="984"/>
      <c r="L4" s="984"/>
      <c r="M4" s="984"/>
      <c r="N4" s="983">
        <v>2</v>
      </c>
      <c r="O4" s="984"/>
      <c r="P4" s="984"/>
      <c r="Q4" s="984"/>
      <c r="R4" s="984"/>
      <c r="S4" s="984"/>
      <c r="T4" s="984"/>
      <c r="U4" s="984"/>
      <c r="V4" s="984"/>
      <c r="W4" s="984"/>
      <c r="X4" s="984"/>
      <c r="Y4" s="984"/>
      <c r="Z4" s="983">
        <f>3</f>
        <v>3</v>
      </c>
      <c r="AA4" s="984"/>
      <c r="AB4" s="984"/>
      <c r="AC4" s="984"/>
      <c r="AD4" s="984"/>
      <c r="AE4" s="984"/>
      <c r="AF4" s="984"/>
      <c r="AG4" s="984"/>
      <c r="AH4" s="984"/>
      <c r="AI4" s="984"/>
      <c r="AJ4" s="984"/>
      <c r="AK4" s="985"/>
      <c r="AL4" s="984">
        <v>4</v>
      </c>
      <c r="AM4" s="984"/>
      <c r="AN4" s="984"/>
      <c r="AO4" s="984"/>
      <c r="AP4" s="984"/>
      <c r="AQ4" s="984"/>
      <c r="AR4" s="984"/>
      <c r="AS4" s="984"/>
      <c r="AT4" s="984"/>
      <c r="AU4" s="984"/>
      <c r="AV4" s="984"/>
      <c r="AW4" s="984"/>
      <c r="AX4" s="983">
        <v>5</v>
      </c>
      <c r="AY4" s="984"/>
      <c r="AZ4" s="984"/>
      <c r="BA4" s="984"/>
      <c r="BB4" s="984"/>
      <c r="BC4" s="984"/>
      <c r="BD4" s="984"/>
      <c r="BE4" s="984"/>
      <c r="BF4" s="984"/>
      <c r="BG4" s="984"/>
      <c r="BH4" s="984"/>
      <c r="BI4" s="985"/>
    </row>
    <row r="5" spans="1:61" ht="13" customHeight="1" thickTop="1" thickBot="1" x14ac:dyDescent="0.3">
      <c r="A5" s="127" t="s">
        <v>239</v>
      </c>
      <c r="B5" s="154">
        <v>1</v>
      </c>
      <c r="C5" s="154">
        <f>B5+1</f>
        <v>2</v>
      </c>
      <c r="D5" s="154">
        <f t="shared" ref="D5:BI5" si="0">C5+1</f>
        <v>3</v>
      </c>
      <c r="E5" s="154">
        <f t="shared" si="0"/>
        <v>4</v>
      </c>
      <c r="F5" s="154">
        <f t="shared" si="0"/>
        <v>5</v>
      </c>
      <c r="G5" s="154">
        <f t="shared" si="0"/>
        <v>6</v>
      </c>
      <c r="H5" s="154">
        <f t="shared" si="0"/>
        <v>7</v>
      </c>
      <c r="I5" s="154">
        <f t="shared" si="0"/>
        <v>8</v>
      </c>
      <c r="J5" s="154">
        <f t="shared" si="0"/>
        <v>9</v>
      </c>
      <c r="K5" s="154">
        <f t="shared" si="0"/>
        <v>10</v>
      </c>
      <c r="L5" s="154">
        <f t="shared" si="0"/>
        <v>11</v>
      </c>
      <c r="M5" s="154">
        <f t="shared" si="0"/>
        <v>12</v>
      </c>
      <c r="N5" s="154">
        <f t="shared" si="0"/>
        <v>13</v>
      </c>
      <c r="O5" s="154">
        <f t="shared" si="0"/>
        <v>14</v>
      </c>
      <c r="P5" s="154">
        <f t="shared" si="0"/>
        <v>15</v>
      </c>
      <c r="Q5" s="154">
        <f t="shared" si="0"/>
        <v>16</v>
      </c>
      <c r="R5" s="154">
        <f t="shared" si="0"/>
        <v>17</v>
      </c>
      <c r="S5" s="154">
        <f t="shared" si="0"/>
        <v>18</v>
      </c>
      <c r="T5" s="154">
        <f t="shared" si="0"/>
        <v>19</v>
      </c>
      <c r="U5" s="154">
        <f t="shared" si="0"/>
        <v>20</v>
      </c>
      <c r="V5" s="154">
        <f t="shared" si="0"/>
        <v>21</v>
      </c>
      <c r="W5" s="154">
        <f t="shared" si="0"/>
        <v>22</v>
      </c>
      <c r="X5" s="154">
        <f t="shared" si="0"/>
        <v>23</v>
      </c>
      <c r="Y5" s="154">
        <f t="shared" si="0"/>
        <v>24</v>
      </c>
      <c r="Z5" s="154">
        <f t="shared" si="0"/>
        <v>25</v>
      </c>
      <c r="AA5" s="154">
        <f t="shared" si="0"/>
        <v>26</v>
      </c>
      <c r="AB5" s="154">
        <f t="shared" si="0"/>
        <v>27</v>
      </c>
      <c r="AC5" s="154">
        <f t="shared" si="0"/>
        <v>28</v>
      </c>
      <c r="AD5" s="154">
        <f t="shared" si="0"/>
        <v>29</v>
      </c>
      <c r="AE5" s="154">
        <f t="shared" si="0"/>
        <v>30</v>
      </c>
      <c r="AF5" s="154">
        <f t="shared" si="0"/>
        <v>31</v>
      </c>
      <c r="AG5" s="154">
        <f t="shared" si="0"/>
        <v>32</v>
      </c>
      <c r="AH5" s="154">
        <f t="shared" si="0"/>
        <v>33</v>
      </c>
      <c r="AI5" s="154">
        <f t="shared" si="0"/>
        <v>34</v>
      </c>
      <c r="AJ5" s="154">
        <f t="shared" si="0"/>
        <v>35</v>
      </c>
      <c r="AK5" s="154">
        <f t="shared" si="0"/>
        <v>36</v>
      </c>
      <c r="AL5" s="154">
        <f t="shared" si="0"/>
        <v>37</v>
      </c>
      <c r="AM5" s="154">
        <f t="shared" si="0"/>
        <v>38</v>
      </c>
      <c r="AN5" s="154">
        <f t="shared" si="0"/>
        <v>39</v>
      </c>
      <c r="AO5" s="154">
        <f t="shared" si="0"/>
        <v>40</v>
      </c>
      <c r="AP5" s="154">
        <f t="shared" si="0"/>
        <v>41</v>
      </c>
      <c r="AQ5" s="154">
        <f t="shared" si="0"/>
        <v>42</v>
      </c>
      <c r="AR5" s="154">
        <f t="shared" si="0"/>
        <v>43</v>
      </c>
      <c r="AS5" s="154">
        <f t="shared" si="0"/>
        <v>44</v>
      </c>
      <c r="AT5" s="154">
        <f t="shared" si="0"/>
        <v>45</v>
      </c>
      <c r="AU5" s="154">
        <f t="shared" si="0"/>
        <v>46</v>
      </c>
      <c r="AV5" s="154">
        <f t="shared" si="0"/>
        <v>47</v>
      </c>
      <c r="AW5" s="154">
        <f t="shared" si="0"/>
        <v>48</v>
      </c>
      <c r="AX5" s="154">
        <f t="shared" si="0"/>
        <v>49</v>
      </c>
      <c r="AY5" s="154">
        <f t="shared" si="0"/>
        <v>50</v>
      </c>
      <c r="AZ5" s="154">
        <f t="shared" si="0"/>
        <v>51</v>
      </c>
      <c r="BA5" s="154">
        <f t="shared" si="0"/>
        <v>52</v>
      </c>
      <c r="BB5" s="154">
        <f t="shared" si="0"/>
        <v>53</v>
      </c>
      <c r="BC5" s="154">
        <f t="shared" si="0"/>
        <v>54</v>
      </c>
      <c r="BD5" s="154">
        <f t="shared" si="0"/>
        <v>55</v>
      </c>
      <c r="BE5" s="154">
        <f t="shared" si="0"/>
        <v>56</v>
      </c>
      <c r="BF5" s="154">
        <f t="shared" si="0"/>
        <v>57</v>
      </c>
      <c r="BG5" s="154">
        <f t="shared" si="0"/>
        <v>58</v>
      </c>
      <c r="BH5" s="154">
        <f t="shared" si="0"/>
        <v>59</v>
      </c>
      <c r="BI5" s="155">
        <f t="shared" si="0"/>
        <v>60</v>
      </c>
    </row>
    <row r="6" spans="1:61" ht="13" thickTop="1" x14ac:dyDescent="0.25">
      <c r="A6" s="151" t="s">
        <v>109</v>
      </c>
      <c r="B6" s="159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1"/>
    </row>
    <row r="7" spans="1:61" x14ac:dyDescent="0.25">
      <c r="A7" s="152" t="s">
        <v>110</v>
      </c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4"/>
    </row>
    <row r="8" spans="1:61" ht="14.5" x14ac:dyDescent="0.35">
      <c r="A8" s="152" t="s">
        <v>111</v>
      </c>
      <c r="B8" s="162"/>
      <c r="C8" s="163"/>
      <c r="D8" s="163"/>
      <c r="E8" s="163"/>
      <c r="F8" s="163"/>
      <c r="G8" s="163"/>
      <c r="H8" s="163"/>
      <c r="I8" s="163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4"/>
    </row>
    <row r="9" spans="1:61" ht="14.5" x14ac:dyDescent="0.35">
      <c r="A9" s="152" t="s">
        <v>112</v>
      </c>
      <c r="B9" s="162"/>
      <c r="C9" s="163"/>
      <c r="D9" s="163"/>
      <c r="E9" s="163"/>
      <c r="F9" s="163"/>
      <c r="G9" s="163"/>
      <c r="H9" s="163"/>
      <c r="I9" s="163"/>
      <c r="J9" s="166"/>
      <c r="K9" s="166"/>
      <c r="L9" s="166"/>
      <c r="M9" s="166"/>
      <c r="N9" s="166"/>
      <c r="O9" s="166"/>
      <c r="P9" s="166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4"/>
    </row>
    <row r="10" spans="1:61" x14ac:dyDescent="0.25">
      <c r="A10" s="152" t="s">
        <v>113</v>
      </c>
      <c r="B10" s="16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4"/>
    </row>
    <row r="11" spans="1:61" x14ac:dyDescent="0.25">
      <c r="A11" s="152" t="s">
        <v>114</v>
      </c>
      <c r="B11" s="162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4"/>
    </row>
    <row r="12" spans="1:61" x14ac:dyDescent="0.25">
      <c r="A12" s="152" t="s">
        <v>115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4"/>
    </row>
    <row r="13" spans="1:61" x14ac:dyDescent="0.25">
      <c r="A13" s="152" t="s">
        <v>116</v>
      </c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4"/>
    </row>
    <row r="14" spans="1:61" x14ac:dyDescent="0.25">
      <c r="A14" s="152" t="s">
        <v>250</v>
      </c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4"/>
    </row>
    <row r="15" spans="1:61" x14ac:dyDescent="0.25">
      <c r="A15" s="152" t="s">
        <v>251</v>
      </c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4"/>
    </row>
    <row r="16" spans="1:61" x14ac:dyDescent="0.25">
      <c r="A16" s="152" t="s">
        <v>252</v>
      </c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4"/>
    </row>
    <row r="17" spans="1:61" x14ac:dyDescent="0.25">
      <c r="A17" s="152" t="s">
        <v>253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4"/>
    </row>
    <row r="18" spans="1:61" ht="13" thickBot="1" x14ac:dyDescent="0.3">
      <c r="A18" s="153" t="s">
        <v>254</v>
      </c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9"/>
    </row>
    <row r="19" spans="1:61" ht="13" thickTop="1" x14ac:dyDescent="0.25"/>
    <row r="20" spans="1:61" ht="13" thickBot="1" x14ac:dyDescent="0.3"/>
    <row r="21" spans="1:61" x14ac:dyDescent="0.25">
      <c r="B21" s="986" t="s">
        <v>241</v>
      </c>
      <c r="C21" s="987"/>
      <c r="D21" s="987"/>
      <c r="E21" s="987"/>
      <c r="F21" s="987"/>
      <c r="G21" s="987"/>
      <c r="H21" s="987"/>
      <c r="I21" s="987"/>
      <c r="J21" s="987"/>
      <c r="K21" s="987"/>
      <c r="L21" s="987"/>
      <c r="M21" s="987"/>
      <c r="N21" s="987"/>
      <c r="O21" s="987"/>
      <c r="P21" s="987"/>
      <c r="Q21" s="987"/>
      <c r="R21" s="987"/>
      <c r="S21" s="987"/>
      <c r="T21" s="987"/>
      <c r="U21" s="987"/>
      <c r="V21" s="987"/>
      <c r="W21" s="987"/>
      <c r="X21" s="987"/>
      <c r="Y21" s="987"/>
      <c r="Z21" s="987"/>
      <c r="AA21" s="987"/>
      <c r="AB21" s="987"/>
      <c r="AC21" s="987"/>
      <c r="AD21" s="987"/>
      <c r="AE21" s="987"/>
      <c r="AF21" s="987"/>
      <c r="AG21" s="987"/>
      <c r="AH21" s="987"/>
      <c r="AI21" s="987"/>
      <c r="AJ21" s="987"/>
      <c r="AK21" s="987"/>
      <c r="AL21" s="987"/>
      <c r="AM21" s="987"/>
      <c r="AN21" s="988"/>
    </row>
    <row r="22" spans="1:61" x14ac:dyDescent="0.25">
      <c r="B22" s="989"/>
      <c r="C22" s="990"/>
      <c r="D22" s="990"/>
      <c r="E22" s="990"/>
      <c r="F22" s="990"/>
      <c r="G22" s="990"/>
      <c r="H22" s="990"/>
      <c r="I22" s="990"/>
      <c r="J22" s="990"/>
      <c r="K22" s="990"/>
      <c r="L22" s="990"/>
      <c r="M22" s="990"/>
      <c r="N22" s="990"/>
      <c r="O22" s="990"/>
      <c r="P22" s="990"/>
      <c r="Q22" s="990"/>
      <c r="R22" s="990"/>
      <c r="S22" s="990"/>
      <c r="T22" s="990"/>
      <c r="U22" s="990"/>
      <c r="V22" s="990"/>
      <c r="W22" s="990"/>
      <c r="X22" s="990"/>
      <c r="Y22" s="990"/>
      <c r="Z22" s="990"/>
      <c r="AA22" s="990"/>
      <c r="AB22" s="990"/>
      <c r="AC22" s="990"/>
      <c r="AD22" s="990"/>
      <c r="AE22" s="990"/>
      <c r="AF22" s="990"/>
      <c r="AG22" s="990"/>
      <c r="AH22" s="990"/>
      <c r="AI22" s="990"/>
      <c r="AJ22" s="990"/>
      <c r="AK22" s="990"/>
      <c r="AL22" s="990"/>
      <c r="AM22" s="990"/>
      <c r="AN22" s="991"/>
    </row>
    <row r="23" spans="1:61" x14ac:dyDescent="0.25">
      <c r="B23" s="989"/>
      <c r="C23" s="990"/>
      <c r="D23" s="990"/>
      <c r="E23" s="990"/>
      <c r="F23" s="990"/>
      <c r="G23" s="990"/>
      <c r="H23" s="990"/>
      <c r="I23" s="990"/>
      <c r="J23" s="990"/>
      <c r="K23" s="990"/>
      <c r="L23" s="990"/>
      <c r="M23" s="990"/>
      <c r="N23" s="990"/>
      <c r="O23" s="990"/>
      <c r="P23" s="990"/>
      <c r="Q23" s="990"/>
      <c r="R23" s="990"/>
      <c r="S23" s="990"/>
      <c r="T23" s="990"/>
      <c r="U23" s="990"/>
      <c r="V23" s="990"/>
      <c r="W23" s="990"/>
      <c r="X23" s="990"/>
      <c r="Y23" s="990"/>
      <c r="Z23" s="990"/>
      <c r="AA23" s="990"/>
      <c r="AB23" s="990"/>
      <c r="AC23" s="990"/>
      <c r="AD23" s="990"/>
      <c r="AE23" s="990"/>
      <c r="AF23" s="990"/>
      <c r="AG23" s="990"/>
      <c r="AH23" s="990"/>
      <c r="AI23" s="990"/>
      <c r="AJ23" s="990"/>
      <c r="AK23" s="990"/>
      <c r="AL23" s="990"/>
      <c r="AM23" s="990"/>
      <c r="AN23" s="991"/>
    </row>
    <row r="24" spans="1:61" x14ac:dyDescent="0.25">
      <c r="B24" s="989"/>
      <c r="C24" s="990"/>
      <c r="D24" s="990"/>
      <c r="E24" s="990"/>
      <c r="F24" s="990"/>
      <c r="G24" s="990"/>
      <c r="H24" s="990"/>
      <c r="I24" s="990"/>
      <c r="J24" s="990"/>
      <c r="K24" s="990"/>
      <c r="L24" s="990"/>
      <c r="M24" s="990"/>
      <c r="N24" s="990"/>
      <c r="O24" s="990"/>
      <c r="P24" s="990"/>
      <c r="Q24" s="990"/>
      <c r="R24" s="990"/>
      <c r="S24" s="990"/>
      <c r="T24" s="990"/>
      <c r="U24" s="990"/>
      <c r="V24" s="990"/>
      <c r="W24" s="990"/>
      <c r="X24" s="990"/>
      <c r="Y24" s="990"/>
      <c r="Z24" s="990"/>
      <c r="AA24" s="990"/>
      <c r="AB24" s="990"/>
      <c r="AC24" s="990"/>
      <c r="AD24" s="990"/>
      <c r="AE24" s="990"/>
      <c r="AF24" s="990"/>
      <c r="AG24" s="990"/>
      <c r="AH24" s="990"/>
      <c r="AI24" s="990"/>
      <c r="AJ24" s="990"/>
      <c r="AK24" s="990"/>
      <c r="AL24" s="990"/>
      <c r="AM24" s="990"/>
      <c r="AN24" s="991"/>
    </row>
    <row r="25" spans="1:61" x14ac:dyDescent="0.25">
      <c r="B25" s="989"/>
      <c r="C25" s="990"/>
      <c r="D25" s="990"/>
      <c r="E25" s="990"/>
      <c r="F25" s="990"/>
      <c r="G25" s="990"/>
      <c r="H25" s="990"/>
      <c r="I25" s="990"/>
      <c r="J25" s="990"/>
      <c r="K25" s="990"/>
      <c r="L25" s="990"/>
      <c r="M25" s="990"/>
      <c r="N25" s="990"/>
      <c r="O25" s="990"/>
      <c r="P25" s="990"/>
      <c r="Q25" s="990"/>
      <c r="R25" s="990"/>
      <c r="S25" s="990"/>
      <c r="T25" s="990"/>
      <c r="U25" s="990"/>
      <c r="V25" s="990"/>
      <c r="W25" s="990"/>
      <c r="X25" s="990"/>
      <c r="Y25" s="990"/>
      <c r="Z25" s="990"/>
      <c r="AA25" s="990"/>
      <c r="AB25" s="990"/>
      <c r="AC25" s="990"/>
      <c r="AD25" s="990"/>
      <c r="AE25" s="990"/>
      <c r="AF25" s="990"/>
      <c r="AG25" s="990"/>
      <c r="AH25" s="990"/>
      <c r="AI25" s="990"/>
      <c r="AJ25" s="990"/>
      <c r="AK25" s="990"/>
      <c r="AL25" s="990"/>
      <c r="AM25" s="990"/>
      <c r="AN25" s="991"/>
    </row>
    <row r="26" spans="1:61" x14ac:dyDescent="0.25">
      <c r="B26" s="989"/>
      <c r="C26" s="990"/>
      <c r="D26" s="990"/>
      <c r="E26" s="990"/>
      <c r="F26" s="990"/>
      <c r="G26" s="990"/>
      <c r="H26" s="990"/>
      <c r="I26" s="990"/>
      <c r="J26" s="990"/>
      <c r="K26" s="990"/>
      <c r="L26" s="990"/>
      <c r="M26" s="990"/>
      <c r="N26" s="990"/>
      <c r="O26" s="990"/>
      <c r="P26" s="990"/>
      <c r="Q26" s="990"/>
      <c r="R26" s="990"/>
      <c r="S26" s="990"/>
      <c r="T26" s="990"/>
      <c r="U26" s="990"/>
      <c r="V26" s="990"/>
      <c r="W26" s="990"/>
      <c r="X26" s="990"/>
      <c r="Y26" s="990"/>
      <c r="Z26" s="990"/>
      <c r="AA26" s="990"/>
      <c r="AB26" s="990"/>
      <c r="AC26" s="990"/>
      <c r="AD26" s="990"/>
      <c r="AE26" s="990"/>
      <c r="AF26" s="990"/>
      <c r="AG26" s="990"/>
      <c r="AH26" s="990"/>
      <c r="AI26" s="990"/>
      <c r="AJ26" s="990"/>
      <c r="AK26" s="990"/>
      <c r="AL26" s="990"/>
      <c r="AM26" s="990"/>
      <c r="AN26" s="991"/>
    </row>
    <row r="27" spans="1:61" x14ac:dyDescent="0.25">
      <c r="B27" s="989"/>
      <c r="C27" s="990"/>
      <c r="D27" s="990"/>
      <c r="E27" s="990"/>
      <c r="F27" s="990"/>
      <c r="G27" s="990"/>
      <c r="H27" s="990"/>
      <c r="I27" s="990"/>
      <c r="J27" s="990"/>
      <c r="K27" s="990"/>
      <c r="L27" s="990"/>
      <c r="M27" s="990"/>
      <c r="N27" s="990"/>
      <c r="O27" s="990"/>
      <c r="P27" s="990"/>
      <c r="Q27" s="990"/>
      <c r="R27" s="990"/>
      <c r="S27" s="990"/>
      <c r="T27" s="990"/>
      <c r="U27" s="990"/>
      <c r="V27" s="990"/>
      <c r="W27" s="990"/>
      <c r="X27" s="990"/>
      <c r="Y27" s="990"/>
      <c r="Z27" s="990"/>
      <c r="AA27" s="990"/>
      <c r="AB27" s="990"/>
      <c r="AC27" s="990"/>
      <c r="AD27" s="990"/>
      <c r="AE27" s="990"/>
      <c r="AF27" s="990"/>
      <c r="AG27" s="990"/>
      <c r="AH27" s="990"/>
      <c r="AI27" s="990"/>
      <c r="AJ27" s="990"/>
      <c r="AK27" s="990"/>
      <c r="AL27" s="990"/>
      <c r="AM27" s="990"/>
      <c r="AN27" s="991"/>
    </row>
    <row r="28" spans="1:61" ht="12" customHeight="1" thickBot="1" x14ac:dyDescent="0.3">
      <c r="B28" s="992"/>
      <c r="C28" s="993"/>
      <c r="D28" s="993"/>
      <c r="E28" s="993"/>
      <c r="F28" s="993"/>
      <c r="G28" s="993"/>
      <c r="H28" s="993"/>
      <c r="I28" s="993"/>
      <c r="J28" s="993"/>
      <c r="K28" s="993"/>
      <c r="L28" s="993"/>
      <c r="M28" s="993"/>
      <c r="N28" s="993"/>
      <c r="O28" s="993"/>
      <c r="P28" s="993"/>
      <c r="Q28" s="993"/>
      <c r="R28" s="993"/>
      <c r="S28" s="993"/>
      <c r="T28" s="993"/>
      <c r="U28" s="993"/>
      <c r="V28" s="993"/>
      <c r="W28" s="993"/>
      <c r="X28" s="993"/>
      <c r="Y28" s="993"/>
      <c r="Z28" s="993"/>
      <c r="AA28" s="993"/>
      <c r="AB28" s="993"/>
      <c r="AC28" s="993"/>
      <c r="AD28" s="993"/>
      <c r="AE28" s="993"/>
      <c r="AF28" s="993"/>
      <c r="AG28" s="993"/>
      <c r="AH28" s="993"/>
      <c r="AI28" s="993"/>
      <c r="AJ28" s="993"/>
      <c r="AK28" s="993"/>
      <c r="AL28" s="993"/>
      <c r="AM28" s="993"/>
      <c r="AN28" s="994"/>
    </row>
  </sheetData>
  <mergeCells count="8">
    <mergeCell ref="AX4:BI4"/>
    <mergeCell ref="B21:AN28"/>
    <mergeCell ref="P2:AB2"/>
    <mergeCell ref="A2:K2"/>
    <mergeCell ref="B4:M4"/>
    <mergeCell ref="N4:Y4"/>
    <mergeCell ref="Z4:AK4"/>
    <mergeCell ref="AL4:AW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R88"/>
  <sheetViews>
    <sheetView zoomScale="55" zoomScaleNormal="55" workbookViewId="0">
      <pane xSplit="2" topLeftCell="C1" activePane="topRight" state="frozen"/>
      <selection activeCell="A16" sqref="A16"/>
      <selection pane="topRight" activeCell="B2" sqref="B2"/>
    </sheetView>
  </sheetViews>
  <sheetFormatPr defaultRowHeight="12.5" x14ac:dyDescent="0.25"/>
  <cols>
    <col min="1" max="1" width="4.54296875" style="182" customWidth="1"/>
    <col min="2" max="2" width="47.81640625" style="182" customWidth="1"/>
    <col min="3" max="15" width="13" style="182" customWidth="1"/>
    <col min="16" max="16" width="14.453125" style="182" customWidth="1"/>
    <col min="17" max="17" width="15" style="250" customWidth="1"/>
    <col min="18" max="18" width="14.453125" style="182" customWidth="1"/>
    <col min="19" max="16384" width="8.7265625" style="182"/>
  </cols>
  <sheetData>
    <row r="1" spans="1:18" ht="13" thickBot="1" x14ac:dyDescent="0.3"/>
    <row r="2" spans="1:18" ht="28.5" customHeight="1" thickBot="1" x14ac:dyDescent="0.3">
      <c r="B2" s="251" t="s">
        <v>100</v>
      </c>
      <c r="C2" s="1009" t="s">
        <v>146</v>
      </c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1"/>
    </row>
    <row r="3" spans="1:18" ht="13.5" thickBot="1" x14ac:dyDescent="0.35">
      <c r="B3" s="252" t="s">
        <v>62</v>
      </c>
      <c r="C3" s="1006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8"/>
    </row>
    <row r="4" spans="1:18" ht="13" thickBot="1" x14ac:dyDescent="0.3">
      <c r="B4" s="253" t="s">
        <v>65</v>
      </c>
      <c r="C4" s="1014"/>
      <c r="D4" s="1015"/>
      <c r="E4" s="1015"/>
      <c r="F4" s="1015"/>
      <c r="G4" s="1015"/>
      <c r="H4" s="1015"/>
      <c r="I4" s="1015"/>
      <c r="J4" s="1015"/>
      <c r="K4" s="1015"/>
      <c r="L4" s="1015"/>
      <c r="M4" s="1015"/>
      <c r="N4" s="1015"/>
      <c r="O4" s="1016"/>
      <c r="P4" s="254" t="s">
        <v>78</v>
      </c>
      <c r="Q4" s="1012"/>
      <c r="R4" s="1013"/>
    </row>
    <row r="5" spans="1:18" ht="13" thickBot="1" x14ac:dyDescent="0.3">
      <c r="B5" s="255" t="s">
        <v>63</v>
      </c>
      <c r="C5" s="1019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1"/>
      <c r="P5" s="256" t="s">
        <v>66</v>
      </c>
      <c r="Q5" s="1017"/>
      <c r="R5" s="1018"/>
    </row>
    <row r="6" spans="1:18" ht="24.75" customHeight="1" thickBot="1" x14ac:dyDescent="0.3">
      <c r="B6" s="257" t="s">
        <v>64</v>
      </c>
      <c r="C6" s="1001" t="s">
        <v>99</v>
      </c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3"/>
      <c r="P6" s="258" t="s">
        <v>79</v>
      </c>
      <c r="Q6" s="1004"/>
      <c r="R6" s="1005"/>
    </row>
    <row r="7" spans="1:18" ht="6" customHeight="1" thickBot="1" x14ac:dyDescent="0.35">
      <c r="B7" s="25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1"/>
      <c r="Q7" s="262"/>
      <c r="R7" s="263"/>
    </row>
    <row r="8" spans="1:18" ht="13.5" thickBot="1" x14ac:dyDescent="0.35">
      <c r="B8" s="264" t="s">
        <v>140</v>
      </c>
      <c r="C8" s="265" t="s">
        <v>109</v>
      </c>
      <c r="D8" s="265" t="s">
        <v>110</v>
      </c>
      <c r="E8" s="265" t="s">
        <v>111</v>
      </c>
      <c r="F8" s="265" t="s">
        <v>112</v>
      </c>
      <c r="G8" s="265" t="s">
        <v>113</v>
      </c>
      <c r="H8" s="265" t="s">
        <v>114</v>
      </c>
      <c r="I8" s="265" t="s">
        <v>115</v>
      </c>
      <c r="J8" s="265" t="s">
        <v>116</v>
      </c>
      <c r="K8" s="265" t="s">
        <v>250</v>
      </c>
      <c r="L8" s="265" t="s">
        <v>251</v>
      </c>
      <c r="M8" s="265" t="s">
        <v>252</v>
      </c>
      <c r="N8" s="265" t="s">
        <v>253</v>
      </c>
      <c r="O8" s="266" t="s">
        <v>254</v>
      </c>
      <c r="P8" s="267" t="s">
        <v>163</v>
      </c>
      <c r="Q8" s="268" t="s">
        <v>3</v>
      </c>
      <c r="R8" s="269" t="s">
        <v>4</v>
      </c>
    </row>
    <row r="9" spans="1:18" ht="48" customHeight="1" thickBot="1" x14ac:dyDescent="0.3">
      <c r="B9" s="270" t="s">
        <v>303</v>
      </c>
      <c r="C9" s="429" t="s">
        <v>304</v>
      </c>
      <c r="D9" s="429" t="s">
        <v>305</v>
      </c>
      <c r="E9" s="429" t="s">
        <v>306</v>
      </c>
      <c r="F9" s="429" t="s">
        <v>307</v>
      </c>
      <c r="G9" s="429" t="s">
        <v>308</v>
      </c>
      <c r="H9" s="429" t="s">
        <v>309</v>
      </c>
      <c r="I9" s="429" t="s">
        <v>310</v>
      </c>
      <c r="J9" s="429" t="s">
        <v>311</v>
      </c>
      <c r="K9" s="429" t="s">
        <v>312</v>
      </c>
      <c r="L9" s="429" t="s">
        <v>313</v>
      </c>
      <c r="M9" s="429" t="s">
        <v>314</v>
      </c>
      <c r="N9" s="429" t="s">
        <v>315</v>
      </c>
      <c r="O9" s="429" t="s">
        <v>316</v>
      </c>
      <c r="P9" s="271"/>
      <c r="Q9" s="272"/>
      <c r="R9" s="273"/>
    </row>
    <row r="10" spans="1:18" ht="18.75" customHeight="1" thickBot="1" x14ac:dyDescent="0.3">
      <c r="A10" s="1030" t="s">
        <v>95</v>
      </c>
      <c r="B10" s="274" t="s">
        <v>141</v>
      </c>
      <c r="C10" s="275"/>
      <c r="D10" s="276"/>
      <c r="E10" s="276"/>
      <c r="F10" s="276"/>
      <c r="G10" s="276"/>
      <c r="H10" s="276"/>
      <c r="I10" s="276"/>
      <c r="J10" s="277"/>
      <c r="K10" s="277"/>
      <c r="L10" s="277"/>
      <c r="M10" s="277"/>
      <c r="N10" s="277"/>
      <c r="O10" s="278"/>
      <c r="P10" s="279"/>
      <c r="Q10" s="280"/>
      <c r="R10" s="1035">
        <f>SUM(Q11:Q17)</f>
        <v>0</v>
      </c>
    </row>
    <row r="11" spans="1:18" ht="18.75" customHeight="1" thickBot="1" x14ac:dyDescent="0.3">
      <c r="A11" s="1031"/>
      <c r="B11" s="281" t="s">
        <v>142</v>
      </c>
      <c r="C11" s="282">
        <f>'Personnel A.1 - A.2'!P21</f>
        <v>0</v>
      </c>
      <c r="D11" s="283">
        <f>'Personnel A.1 - A.2'!S21</f>
        <v>0</v>
      </c>
      <c r="E11" s="283">
        <f>'Personnel A.1 - A.2'!V21</f>
        <v>0</v>
      </c>
      <c r="F11" s="283">
        <f>'Personnel A.1 - A.2'!Y21</f>
        <v>0</v>
      </c>
      <c r="G11" s="283">
        <f>'Personnel A.1 - A.2'!AB21</f>
        <v>0</v>
      </c>
      <c r="H11" s="283">
        <f>'Personnel A.1 - A.2'!AE21</f>
        <v>0</v>
      </c>
      <c r="I11" s="283">
        <f>'Personnel A.1 - A.2'!AH21</f>
        <v>0</v>
      </c>
      <c r="J11" s="283">
        <f>'Personnel A.1 - A.2'!AK21</f>
        <v>0</v>
      </c>
      <c r="K11" s="283">
        <f>'Personnel A.1 - A.2'!AN21</f>
        <v>0</v>
      </c>
      <c r="L11" s="283">
        <f>'Personnel A.1 - A.2'!AQ21</f>
        <v>0</v>
      </c>
      <c r="M11" s="283">
        <f>'Personnel A.1 - A.2'!AT21</f>
        <v>0</v>
      </c>
      <c r="N11" s="283">
        <f>'Personnel A.1 - A.2'!AW21</f>
        <v>0</v>
      </c>
      <c r="O11" s="283">
        <f>'Personnel A.1 - A.2'!AZ21</f>
        <v>0</v>
      </c>
      <c r="P11" s="284">
        <f t="shared" ref="P11:P17" si="0">SUM(C11:O11)</f>
        <v>0</v>
      </c>
      <c r="Q11" s="1037">
        <f>SUM(P11:P14)</f>
        <v>0</v>
      </c>
      <c r="R11" s="1044"/>
    </row>
    <row r="12" spans="1:18" ht="24.5" thickBot="1" x14ac:dyDescent="0.3">
      <c r="A12" s="1031"/>
      <c r="B12" s="281" t="s">
        <v>264</v>
      </c>
      <c r="C12" s="282">
        <f>'Personnel A.1 - A.2'!P31</f>
        <v>0</v>
      </c>
      <c r="D12" s="283">
        <f>'Personnel A.1 - A.2'!S31</f>
        <v>0</v>
      </c>
      <c r="E12" s="283">
        <f>'Personnel A.1 - A.2'!V31</f>
        <v>0</v>
      </c>
      <c r="F12" s="283">
        <f>'Personnel A.1 - A.2'!Y31</f>
        <v>0</v>
      </c>
      <c r="G12" s="283">
        <f>'Personnel A.1 - A.2'!AB31</f>
        <v>0</v>
      </c>
      <c r="H12" s="283">
        <f>'Personnel A.1 - A.2'!AE31</f>
        <v>0</v>
      </c>
      <c r="I12" s="283">
        <f>'Personnel A.1 - A.2'!AH31</f>
        <v>0</v>
      </c>
      <c r="J12" s="283">
        <f>'Personnel A.1 - A.2'!AK31</f>
        <v>0</v>
      </c>
      <c r="K12" s="283">
        <f>'Personnel A.1 - A.2'!AN31</f>
        <v>0</v>
      </c>
      <c r="L12" s="283">
        <f>'Personnel A.1 - A.2'!AQ31</f>
        <v>0</v>
      </c>
      <c r="M12" s="283">
        <f>'Personnel A.1 - A.2'!AT31</f>
        <v>0</v>
      </c>
      <c r="N12" s="283">
        <f>'Personnel A.1 - A.2'!AW31</f>
        <v>0</v>
      </c>
      <c r="O12" s="283">
        <f>'Personnel A.1 - A.2'!AZ31</f>
        <v>0</v>
      </c>
      <c r="P12" s="284">
        <f>SUM(C12:O12)</f>
        <v>0</v>
      </c>
      <c r="Q12" s="1046"/>
      <c r="R12" s="1044"/>
    </row>
    <row r="13" spans="1:18" ht="25.5" customHeight="1" thickBot="1" x14ac:dyDescent="0.3">
      <c r="A13" s="1031"/>
      <c r="B13" s="281" t="s">
        <v>255</v>
      </c>
      <c r="C13" s="282">
        <f>'Personnel A.1 - A.2'!P38</f>
        <v>0</v>
      </c>
      <c r="D13" s="283">
        <f>'Personnel A.1 - A.2'!S38</f>
        <v>0</v>
      </c>
      <c r="E13" s="283">
        <f>'Personnel A.1 - A.2'!V38</f>
        <v>0</v>
      </c>
      <c r="F13" s="283">
        <f>'Personnel A.1 - A.2'!Y38</f>
        <v>0</v>
      </c>
      <c r="G13" s="283">
        <f>'Personnel A.1 - A.2'!AB38</f>
        <v>0</v>
      </c>
      <c r="H13" s="283">
        <f>'Personnel A.1 - A.2'!AE38</f>
        <v>0</v>
      </c>
      <c r="I13" s="283">
        <f>'Personnel A.1 - A.2'!AH38</f>
        <v>0</v>
      </c>
      <c r="J13" s="283">
        <f>'Personnel A.1 - A.2'!AK38</f>
        <v>0</v>
      </c>
      <c r="K13" s="283">
        <f>'Personnel A.1 - A.2'!AN38</f>
        <v>0</v>
      </c>
      <c r="L13" s="283">
        <f>'Personnel A.1 - A.2'!AQ38</f>
        <v>0</v>
      </c>
      <c r="M13" s="283">
        <f>'Personnel A.1 - A.2'!AT38</f>
        <v>0</v>
      </c>
      <c r="N13" s="283">
        <f>'Personnel A.1 - A.2'!AW38</f>
        <v>0</v>
      </c>
      <c r="O13" s="283">
        <f>'Personnel A.1 - A.2'!AZ38</f>
        <v>0</v>
      </c>
      <c r="P13" s="285">
        <f>SUM(C13:O13)</f>
        <v>0</v>
      </c>
      <c r="Q13" s="1046"/>
      <c r="R13" s="1044"/>
    </row>
    <row r="14" spans="1:18" ht="27" customHeight="1" thickBot="1" x14ac:dyDescent="0.35">
      <c r="A14" s="1031"/>
      <c r="B14" s="286" t="s">
        <v>218</v>
      </c>
      <c r="C14" s="287"/>
      <c r="D14" s="288"/>
      <c r="E14" s="288"/>
      <c r="F14" s="288"/>
      <c r="G14" s="288"/>
      <c r="H14" s="288"/>
      <c r="I14" s="288"/>
      <c r="J14" s="289"/>
      <c r="K14" s="289"/>
      <c r="L14" s="289"/>
      <c r="M14" s="289"/>
      <c r="N14" s="289"/>
      <c r="O14" s="290"/>
      <c r="P14" s="284">
        <f t="shared" si="0"/>
        <v>0</v>
      </c>
      <c r="Q14" s="1038"/>
      <c r="R14" s="1044"/>
    </row>
    <row r="15" spans="1:18" ht="18.75" customHeight="1" thickBot="1" x14ac:dyDescent="0.3">
      <c r="A15" s="1031"/>
      <c r="B15" s="291" t="s">
        <v>257</v>
      </c>
      <c r="C15" s="282">
        <f>'Personnel A.1 - A.2'!P57</f>
        <v>0</v>
      </c>
      <c r="D15" s="283">
        <f>'Personnel A.1 - A.2'!S57</f>
        <v>0</v>
      </c>
      <c r="E15" s="283">
        <f>'Personnel A.1 - A.2'!V57</f>
        <v>0</v>
      </c>
      <c r="F15" s="283">
        <f>'Personnel A.1 - A.2'!Y57</f>
        <v>0</v>
      </c>
      <c r="G15" s="283">
        <f>'Personnel A.1 - A.2'!AB57</f>
        <v>0</v>
      </c>
      <c r="H15" s="283">
        <f>'Personnel A.1 - A.2'!AE57</f>
        <v>0</v>
      </c>
      <c r="I15" s="283">
        <f>'Personnel A.1 - A.2'!AH57</f>
        <v>0</v>
      </c>
      <c r="J15" s="283">
        <f>'Personnel A.1 - A.2'!AK57</f>
        <v>0</v>
      </c>
      <c r="K15" s="283">
        <f>'Personnel A.1 - A.2'!AN57</f>
        <v>0</v>
      </c>
      <c r="L15" s="283">
        <f>'Personnel A.1 - A.2'!AQ57</f>
        <v>0</v>
      </c>
      <c r="M15" s="283">
        <f>'Personnel A.1 - A.2'!AT57</f>
        <v>0</v>
      </c>
      <c r="N15" s="283">
        <f>'Personnel A.1 - A.2'!AW57</f>
        <v>0</v>
      </c>
      <c r="O15" s="283">
        <f>'Personnel A.1 - A.2'!AZ57</f>
        <v>0</v>
      </c>
      <c r="P15" s="292">
        <f>SUM(C15:O15)</f>
        <v>0</v>
      </c>
      <c r="Q15" s="293">
        <f>P15</f>
        <v>0</v>
      </c>
      <c r="R15" s="1044"/>
    </row>
    <row r="16" spans="1:18" ht="18.75" customHeight="1" thickBot="1" x14ac:dyDescent="0.35">
      <c r="A16" s="1031"/>
      <c r="B16" s="294" t="s">
        <v>143</v>
      </c>
      <c r="C16" s="430"/>
      <c r="D16" s="431"/>
      <c r="E16" s="431"/>
      <c r="F16" s="431"/>
      <c r="G16" s="431"/>
      <c r="H16" s="431"/>
      <c r="I16" s="431"/>
      <c r="J16" s="432"/>
      <c r="K16" s="432"/>
      <c r="L16" s="432"/>
      <c r="M16" s="432"/>
      <c r="N16" s="432"/>
      <c r="O16" s="433"/>
      <c r="P16" s="292">
        <f>SUM(C16:O16)</f>
        <v>0</v>
      </c>
      <c r="Q16" s="293">
        <f>P16</f>
        <v>0</v>
      </c>
      <c r="R16" s="1044"/>
    </row>
    <row r="17" spans="1:18" ht="18.75" customHeight="1" thickBot="1" x14ac:dyDescent="0.35">
      <c r="A17" s="1032"/>
      <c r="B17" s="295" t="s">
        <v>144</v>
      </c>
      <c r="C17" s="434"/>
      <c r="D17" s="435"/>
      <c r="E17" s="435"/>
      <c r="F17" s="435"/>
      <c r="G17" s="435"/>
      <c r="H17" s="435"/>
      <c r="I17" s="435"/>
      <c r="J17" s="436"/>
      <c r="K17" s="436"/>
      <c r="L17" s="436"/>
      <c r="M17" s="436"/>
      <c r="N17" s="436"/>
      <c r="O17" s="437"/>
      <c r="P17" s="296">
        <f t="shared" si="0"/>
        <v>0</v>
      </c>
      <c r="Q17" s="297">
        <f>P17</f>
        <v>0</v>
      </c>
      <c r="R17" s="1045"/>
    </row>
    <row r="18" spans="1:18" ht="5.25" customHeight="1" thickBot="1" x14ac:dyDescent="0.3">
      <c r="B18" s="298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99"/>
      <c r="Q18" s="272"/>
      <c r="R18" s="300"/>
    </row>
    <row r="19" spans="1:18" ht="13.5" thickBot="1" x14ac:dyDescent="0.35">
      <c r="A19" s="1039" t="s">
        <v>96</v>
      </c>
      <c r="B19" s="301" t="s">
        <v>71</v>
      </c>
      <c r="C19" s="265" t="s">
        <v>109</v>
      </c>
      <c r="D19" s="265" t="s">
        <v>110</v>
      </c>
      <c r="E19" s="265" t="s">
        <v>111</v>
      </c>
      <c r="F19" s="265" t="s">
        <v>112</v>
      </c>
      <c r="G19" s="265" t="s">
        <v>113</v>
      </c>
      <c r="H19" s="265" t="s">
        <v>114</v>
      </c>
      <c r="I19" s="265" t="s">
        <v>115</v>
      </c>
      <c r="J19" s="265" t="s">
        <v>116</v>
      </c>
      <c r="K19" s="265" t="s">
        <v>250</v>
      </c>
      <c r="L19" s="265" t="s">
        <v>251</v>
      </c>
      <c r="M19" s="265" t="s">
        <v>252</v>
      </c>
      <c r="N19" s="265" t="s">
        <v>253</v>
      </c>
      <c r="O19" s="266" t="s">
        <v>254</v>
      </c>
      <c r="P19" s="302"/>
      <c r="Q19" s="303"/>
      <c r="R19" s="304"/>
    </row>
    <row r="20" spans="1:18" ht="18.75" customHeight="1" thickBot="1" x14ac:dyDescent="0.3">
      <c r="A20" s="1040"/>
      <c r="B20" s="305" t="s">
        <v>82</v>
      </c>
      <c r="C20" s="282">
        <f>Travel!D6</f>
        <v>0</v>
      </c>
      <c r="D20" s="282">
        <f>Travel!H6</f>
        <v>0</v>
      </c>
      <c r="E20" s="282">
        <f>Travel!L6</f>
        <v>0</v>
      </c>
      <c r="F20" s="282">
        <f>Travel!P6</f>
        <v>0</v>
      </c>
      <c r="G20" s="282">
        <f>Travel!T6</f>
        <v>0</v>
      </c>
      <c r="H20" s="282">
        <f>Travel!X6</f>
        <v>0</v>
      </c>
      <c r="I20" s="282">
        <f>Travel!AB6</f>
        <v>0</v>
      </c>
      <c r="J20" s="282">
        <f>Travel!AF6</f>
        <v>0</v>
      </c>
      <c r="K20" s="282">
        <f>Travel!AJ6</f>
        <v>0</v>
      </c>
      <c r="L20" s="282">
        <f>Travel!AN6</f>
        <v>0</v>
      </c>
      <c r="M20" s="282">
        <f>Travel!AR6</f>
        <v>0</v>
      </c>
      <c r="N20" s="282">
        <f>Travel!AV6</f>
        <v>0</v>
      </c>
      <c r="O20" s="282">
        <f>Travel!AZ6</f>
        <v>0</v>
      </c>
      <c r="P20" s="306">
        <f>SUM(C20:O20)</f>
        <v>0</v>
      </c>
      <c r="Q20" s="1033">
        <f>SUM(P20:P22)</f>
        <v>0</v>
      </c>
      <c r="R20" s="1035">
        <f>Q20+Q25+Q29+Q32+Q33</f>
        <v>0</v>
      </c>
    </row>
    <row r="21" spans="1:18" ht="18" customHeight="1" thickBot="1" x14ac:dyDescent="0.3">
      <c r="A21" s="1040"/>
      <c r="B21" s="307" t="s">
        <v>83</v>
      </c>
      <c r="C21" s="282">
        <f>Travel!D7</f>
        <v>0</v>
      </c>
      <c r="D21" s="282">
        <f>Travel!H7</f>
        <v>0</v>
      </c>
      <c r="E21" s="282">
        <f>Travel!L7</f>
        <v>0</v>
      </c>
      <c r="F21" s="282">
        <f>Travel!P7</f>
        <v>0</v>
      </c>
      <c r="G21" s="282">
        <f>Travel!T7</f>
        <v>0</v>
      </c>
      <c r="H21" s="282">
        <f>Travel!X7</f>
        <v>0</v>
      </c>
      <c r="I21" s="282">
        <f>Travel!AB7</f>
        <v>0</v>
      </c>
      <c r="J21" s="282">
        <f>Travel!AF7</f>
        <v>0</v>
      </c>
      <c r="K21" s="282">
        <f>Travel!AJ7</f>
        <v>0</v>
      </c>
      <c r="L21" s="282">
        <f>Travel!AN7</f>
        <v>0</v>
      </c>
      <c r="M21" s="282">
        <f>Travel!AR7</f>
        <v>0</v>
      </c>
      <c r="N21" s="282">
        <f>Travel!AV7</f>
        <v>0</v>
      </c>
      <c r="O21" s="282">
        <f>Travel!AZ7</f>
        <v>0</v>
      </c>
      <c r="P21" s="308">
        <f>SUM(C21:O21)</f>
        <v>0</v>
      </c>
      <c r="Q21" s="1034"/>
      <c r="R21" s="1036"/>
    </row>
    <row r="22" spans="1:18" ht="49" customHeight="1" thickBot="1" x14ac:dyDescent="0.3">
      <c r="A22" s="1040"/>
      <c r="B22" s="309" t="s">
        <v>84</v>
      </c>
      <c r="C22" s="282">
        <f>Travel!D8</f>
        <v>0</v>
      </c>
      <c r="D22" s="282">
        <f>Travel!H8</f>
        <v>0</v>
      </c>
      <c r="E22" s="282">
        <f>Travel!L8</f>
        <v>0</v>
      </c>
      <c r="F22" s="282">
        <f>Travel!P8</f>
        <v>0</v>
      </c>
      <c r="G22" s="282">
        <f>Travel!T8</f>
        <v>0</v>
      </c>
      <c r="H22" s="282">
        <f>Travel!X8</f>
        <v>0</v>
      </c>
      <c r="I22" s="282">
        <f>Travel!AB8</f>
        <v>0</v>
      </c>
      <c r="J22" s="282">
        <f>Travel!AF8</f>
        <v>0</v>
      </c>
      <c r="K22" s="282">
        <f>Travel!AJ8</f>
        <v>0</v>
      </c>
      <c r="L22" s="282">
        <f>Travel!AN8</f>
        <v>0</v>
      </c>
      <c r="M22" s="282">
        <f>Travel!AR8</f>
        <v>0</v>
      </c>
      <c r="N22" s="282">
        <f>Travel!AV8</f>
        <v>0</v>
      </c>
      <c r="O22" s="282">
        <f>Travel!AZ8</f>
        <v>0</v>
      </c>
      <c r="P22" s="310">
        <f>SUM(C22:O22)</f>
        <v>0</v>
      </c>
      <c r="Q22" s="1034"/>
      <c r="R22" s="1036"/>
    </row>
    <row r="23" spans="1:18" ht="6" customHeight="1" x14ac:dyDescent="0.25">
      <c r="A23" s="1040"/>
      <c r="B23" s="311"/>
      <c r="C23" s="312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4"/>
      <c r="P23" s="315"/>
      <c r="Q23" s="316"/>
      <c r="R23" s="1036"/>
    </row>
    <row r="24" spans="1:18" ht="13.5" thickBot="1" x14ac:dyDescent="0.35">
      <c r="A24" s="1040"/>
      <c r="B24" s="317" t="s">
        <v>72</v>
      </c>
      <c r="C24" s="265" t="s">
        <v>109</v>
      </c>
      <c r="D24" s="265" t="s">
        <v>110</v>
      </c>
      <c r="E24" s="265" t="s">
        <v>111</v>
      </c>
      <c r="F24" s="265" t="s">
        <v>112</v>
      </c>
      <c r="G24" s="265" t="s">
        <v>113</v>
      </c>
      <c r="H24" s="265" t="s">
        <v>114</v>
      </c>
      <c r="I24" s="265" t="s">
        <v>115</v>
      </c>
      <c r="J24" s="265" t="s">
        <v>116</v>
      </c>
      <c r="K24" s="265" t="s">
        <v>250</v>
      </c>
      <c r="L24" s="265" t="s">
        <v>251</v>
      </c>
      <c r="M24" s="265" t="s">
        <v>252</v>
      </c>
      <c r="N24" s="265" t="s">
        <v>253</v>
      </c>
      <c r="O24" s="266" t="s">
        <v>254</v>
      </c>
      <c r="P24" s="318"/>
      <c r="Q24" s="319"/>
      <c r="R24" s="1036"/>
    </row>
    <row r="25" spans="1:18" ht="21" customHeight="1" thickBot="1" x14ac:dyDescent="0.3">
      <c r="A25" s="1040"/>
      <c r="B25" s="305" t="s">
        <v>249</v>
      </c>
      <c r="C25" s="282">
        <f>'Equipment (Depreciation)'!F38+'Equipment (Depreciation)'!F15</f>
        <v>0</v>
      </c>
      <c r="D25" s="282">
        <f>'Equipment (Depreciation)'!F39+'Equipment (Depreciation)'!F16</f>
        <v>0</v>
      </c>
      <c r="E25" s="282">
        <f>'Equipment (Depreciation)'!F40+'Equipment (Depreciation)'!F17</f>
        <v>0</v>
      </c>
      <c r="F25" s="282">
        <f>'Equipment (Depreciation)'!F41+'Equipment (Depreciation)'!F18</f>
        <v>0</v>
      </c>
      <c r="G25" s="282">
        <f>'Equipment (Depreciation)'!F42+'Equipment (Depreciation)'!F19</f>
        <v>0</v>
      </c>
      <c r="H25" s="282">
        <f>'Equipment (Depreciation)'!F43+'Equipment (Depreciation)'!F20</f>
        <v>0</v>
      </c>
      <c r="I25" s="282">
        <f>'Equipment (Depreciation)'!F44+'Equipment (Depreciation)'!F21</f>
        <v>0</v>
      </c>
      <c r="J25" s="282">
        <f>'Equipment (Depreciation)'!F45+'Equipment (Depreciation)'!F22</f>
        <v>0</v>
      </c>
      <c r="K25" s="282">
        <f>'Equipment (Depreciation)'!F46+'Equipment (Depreciation)'!F23</f>
        <v>0</v>
      </c>
      <c r="L25" s="282">
        <f>'Equipment (Depreciation)'!F47+'Equipment (Depreciation)'!F24</f>
        <v>0</v>
      </c>
      <c r="M25" s="282">
        <f>'Equipment (Depreciation)'!F48+'Equipment (Depreciation)'!F25</f>
        <v>0</v>
      </c>
      <c r="N25" s="282">
        <f>'Equipment (Depreciation)'!F49+'Equipment (Depreciation)'!F26</f>
        <v>0</v>
      </c>
      <c r="O25" s="282">
        <f>'Equipment (Depreciation)'!F50+'Equipment (Depreciation)'!F27</f>
        <v>0</v>
      </c>
      <c r="P25" s="320">
        <f>SUM(C25:O25)</f>
        <v>0</v>
      </c>
      <c r="Q25" s="1037">
        <f>SUM(P25:P26)</f>
        <v>0</v>
      </c>
      <c r="R25" s="1036"/>
    </row>
    <row r="26" spans="1:18" ht="24" customHeight="1" thickBot="1" x14ac:dyDescent="0.3">
      <c r="A26" s="1040"/>
      <c r="B26" s="321" t="s">
        <v>105</v>
      </c>
      <c r="C26" s="438"/>
      <c r="D26" s="439"/>
      <c r="E26" s="439"/>
      <c r="F26" s="439"/>
      <c r="G26" s="439"/>
      <c r="H26" s="439"/>
      <c r="I26" s="439"/>
      <c r="J26" s="440"/>
      <c r="K26" s="440"/>
      <c r="L26" s="440"/>
      <c r="M26" s="440"/>
      <c r="N26" s="440"/>
      <c r="O26" s="441"/>
      <c r="P26" s="320">
        <f>SUM(C26:O26)</f>
        <v>0</v>
      </c>
      <c r="Q26" s="1038"/>
      <c r="R26" s="1036"/>
    </row>
    <row r="27" spans="1:18" ht="6.75" customHeight="1" thickBot="1" x14ac:dyDescent="0.3">
      <c r="A27" s="1040"/>
      <c r="B27" s="322"/>
      <c r="C27" s="312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4"/>
      <c r="P27" s="315"/>
      <c r="Q27" s="323"/>
      <c r="R27" s="1036"/>
    </row>
    <row r="28" spans="1:18" ht="27.75" customHeight="1" thickBot="1" x14ac:dyDescent="0.35">
      <c r="A28" s="1040"/>
      <c r="B28" s="324" t="s">
        <v>98</v>
      </c>
      <c r="C28" s="265" t="s">
        <v>109</v>
      </c>
      <c r="D28" s="265" t="s">
        <v>110</v>
      </c>
      <c r="E28" s="265" t="s">
        <v>111</v>
      </c>
      <c r="F28" s="265" t="s">
        <v>112</v>
      </c>
      <c r="G28" s="265" t="s">
        <v>113</v>
      </c>
      <c r="H28" s="265" t="s">
        <v>114</v>
      </c>
      <c r="I28" s="265" t="s">
        <v>115</v>
      </c>
      <c r="J28" s="265" t="s">
        <v>116</v>
      </c>
      <c r="K28" s="265" t="s">
        <v>250</v>
      </c>
      <c r="L28" s="265" t="s">
        <v>251</v>
      </c>
      <c r="M28" s="265" t="s">
        <v>252</v>
      </c>
      <c r="N28" s="265" t="s">
        <v>253</v>
      </c>
      <c r="O28" s="266" t="s">
        <v>254</v>
      </c>
      <c r="P28" s="318"/>
      <c r="Q28" s="325"/>
      <c r="R28" s="1036"/>
    </row>
    <row r="29" spans="1:18" ht="16.5" customHeight="1" thickBot="1" x14ac:dyDescent="0.3">
      <c r="A29" s="1040"/>
      <c r="B29" s="326" t="s">
        <v>182</v>
      </c>
      <c r="C29" s="327">
        <f>'Other Good and Services'!D11</f>
        <v>0</v>
      </c>
      <c r="D29" s="327">
        <f>'Other Good and Services'!G11</f>
        <v>0</v>
      </c>
      <c r="E29" s="327">
        <f>'Other Good and Services'!J11</f>
        <v>0</v>
      </c>
      <c r="F29" s="327">
        <f>'Other Good and Services'!M11</f>
        <v>0</v>
      </c>
      <c r="G29" s="327">
        <f>'Other Good and Services'!P11</f>
        <v>0</v>
      </c>
      <c r="H29" s="327">
        <f>'Other Good and Services'!S11</f>
        <v>0</v>
      </c>
      <c r="I29" s="327">
        <f>'Other Good and Services'!V11</f>
        <v>0</v>
      </c>
      <c r="J29" s="327">
        <f>'Other Good and Services'!Y11</f>
        <v>0</v>
      </c>
      <c r="K29" s="327">
        <f>'Other Good and Services'!AB11</f>
        <v>0</v>
      </c>
      <c r="L29" s="327">
        <f>'Other Good and Services'!AE11</f>
        <v>0</v>
      </c>
      <c r="M29" s="327">
        <f>'Other Good and Services'!AH11</f>
        <v>0</v>
      </c>
      <c r="N29" s="327">
        <f>'Other Good and Services'!AK11</f>
        <v>0</v>
      </c>
      <c r="O29" s="327">
        <f>'Other Good and Services'!AN11</f>
        <v>0</v>
      </c>
      <c r="P29" s="328">
        <f>SUM(C29:O29)</f>
        <v>0</v>
      </c>
      <c r="Q29" s="1025">
        <f>SUM(P29:P31)</f>
        <v>0</v>
      </c>
      <c r="R29" s="1036"/>
    </row>
    <row r="30" spans="1:18" ht="16.5" customHeight="1" thickBot="1" x14ac:dyDescent="0.3">
      <c r="A30" s="1040"/>
      <c r="B30" s="329" t="s">
        <v>185</v>
      </c>
      <c r="C30" s="327">
        <f>'Other Good and Services'!D15</f>
        <v>0</v>
      </c>
      <c r="D30" s="327">
        <f>'Other Good and Services'!G15</f>
        <v>0</v>
      </c>
      <c r="E30" s="327">
        <f>'Other Good and Services'!J15</f>
        <v>0</v>
      </c>
      <c r="F30" s="327">
        <f>'Other Good and Services'!M15</f>
        <v>0</v>
      </c>
      <c r="G30" s="327">
        <f>'Other Good and Services'!P15</f>
        <v>0</v>
      </c>
      <c r="H30" s="327">
        <f>'Other Good and Services'!S15</f>
        <v>0</v>
      </c>
      <c r="I30" s="327">
        <f>'Other Good and Services'!V15</f>
        <v>0</v>
      </c>
      <c r="J30" s="327">
        <f>'Other Good and Services'!Y12</f>
        <v>0</v>
      </c>
      <c r="K30" s="327">
        <f>'Other Good and Services'!AB15</f>
        <v>0</v>
      </c>
      <c r="L30" s="327">
        <f>'Other Good and Services'!AE15</f>
        <v>0</v>
      </c>
      <c r="M30" s="327">
        <f>'Other Good and Services'!AH15</f>
        <v>0</v>
      </c>
      <c r="N30" s="327">
        <f>'Other Good and Services'!AK15</f>
        <v>0</v>
      </c>
      <c r="O30" s="327">
        <f>'Other Good and Services'!AN15</f>
        <v>0</v>
      </c>
      <c r="P30" s="330">
        <f>SUM(C30:O30)</f>
        <v>0</v>
      </c>
      <c r="Q30" s="1026"/>
      <c r="R30" s="1036"/>
    </row>
    <row r="31" spans="1:18" ht="16.5" customHeight="1" thickBot="1" x14ac:dyDescent="0.3">
      <c r="A31" s="1040"/>
      <c r="B31" s="329" t="s">
        <v>186</v>
      </c>
      <c r="C31" s="327">
        <f>'Other Good and Services'!D20</f>
        <v>0</v>
      </c>
      <c r="D31" s="327">
        <f>'Other Good and Services'!G20</f>
        <v>0</v>
      </c>
      <c r="E31" s="327">
        <f>'Other Good and Services'!J20</f>
        <v>0</v>
      </c>
      <c r="F31" s="327">
        <f>'Other Good and Services'!M20</f>
        <v>0</v>
      </c>
      <c r="G31" s="327">
        <f>'Other Good and Services'!P20</f>
        <v>0</v>
      </c>
      <c r="H31" s="327">
        <f>'Other Good and Services'!S20</f>
        <v>0</v>
      </c>
      <c r="I31" s="327">
        <f>'Other Good and Services'!V20</f>
        <v>0</v>
      </c>
      <c r="J31" s="327">
        <f>'Other Good and Services'!Y20</f>
        <v>0</v>
      </c>
      <c r="K31" s="327">
        <f>'Other Good and Services'!AB20</f>
        <v>0</v>
      </c>
      <c r="L31" s="327">
        <f>'Other Good and Services'!AE20</f>
        <v>0</v>
      </c>
      <c r="M31" s="327">
        <f>'Other Good and Services'!AH20</f>
        <v>0</v>
      </c>
      <c r="N31" s="327">
        <f>'Other Good and Services'!AK20</f>
        <v>0</v>
      </c>
      <c r="O31" s="327">
        <f>'Other Good and Services'!AN20</f>
        <v>0</v>
      </c>
      <c r="P31" s="330">
        <f>SUM(C31:O31)</f>
        <v>0</v>
      </c>
      <c r="Q31" s="1026"/>
      <c r="R31" s="1036"/>
    </row>
    <row r="32" spans="1:18" ht="16.5" customHeight="1" thickBot="1" x14ac:dyDescent="0.3">
      <c r="A32" s="1040"/>
      <c r="B32" s="329" t="s">
        <v>187</v>
      </c>
      <c r="C32" s="327">
        <f>'Other Good and Services'!D24</f>
        <v>0</v>
      </c>
      <c r="D32" s="327">
        <f>'Other Good and Services'!G24</f>
        <v>0</v>
      </c>
      <c r="E32" s="327">
        <f>'Other Good and Services'!J24</f>
        <v>0</v>
      </c>
      <c r="F32" s="327">
        <f>'Other Good and Services'!M24</f>
        <v>0</v>
      </c>
      <c r="G32" s="327">
        <f>'Other Good and Services'!P24</f>
        <v>0</v>
      </c>
      <c r="H32" s="327">
        <f>'Other Good and Services'!S24</f>
        <v>0</v>
      </c>
      <c r="I32" s="327">
        <f>'Other Good and Services'!V24</f>
        <v>0</v>
      </c>
      <c r="J32" s="327">
        <f>'Other Good and Services'!Y24</f>
        <v>0</v>
      </c>
      <c r="K32" s="327">
        <f>'Other Good and Services'!AB24</f>
        <v>0</v>
      </c>
      <c r="L32" s="327">
        <f>'Other Good and Services'!AE24</f>
        <v>0</v>
      </c>
      <c r="M32" s="327">
        <f>'Other Good and Services'!AH24</f>
        <v>0</v>
      </c>
      <c r="N32" s="327">
        <f>'Other Good and Services'!AK24</f>
        <v>0</v>
      </c>
      <c r="O32" s="327">
        <f>'Other Good and Services'!AN24</f>
        <v>0</v>
      </c>
      <c r="P32" s="331">
        <f>SUM(C32:O32)</f>
        <v>0</v>
      </c>
      <c r="Q32" s="332">
        <f>P32</f>
        <v>0</v>
      </c>
      <c r="R32" s="1036"/>
    </row>
    <row r="33" spans="1:18" ht="16.5" customHeight="1" thickBot="1" x14ac:dyDescent="0.3">
      <c r="A33" s="1041"/>
      <c r="B33" s="329" t="s">
        <v>188</v>
      </c>
      <c r="C33" s="327">
        <f>'Other Good and Services'!D32</f>
        <v>0</v>
      </c>
      <c r="D33" s="327">
        <f>'Other Good and Services'!G32</f>
        <v>0</v>
      </c>
      <c r="E33" s="327">
        <f>'Other Good and Services'!J32</f>
        <v>0</v>
      </c>
      <c r="F33" s="327">
        <f>'Other Good and Services'!M32</f>
        <v>0</v>
      </c>
      <c r="G33" s="327">
        <f>'Other Good and Services'!P32</f>
        <v>0</v>
      </c>
      <c r="H33" s="327">
        <f>'Other Good and Services'!S32</f>
        <v>0</v>
      </c>
      <c r="I33" s="327">
        <f>'Other Good and Services'!V32</f>
        <v>0</v>
      </c>
      <c r="J33" s="327">
        <f>'Other Good and Services'!Y32</f>
        <v>0</v>
      </c>
      <c r="K33" s="327">
        <f>'Other Good and Services'!AB32</f>
        <v>0</v>
      </c>
      <c r="L33" s="327">
        <f>'Other Good and Services'!AE32</f>
        <v>0</v>
      </c>
      <c r="M33" s="327">
        <f>'Other Good and Services'!AH32</f>
        <v>0</v>
      </c>
      <c r="N33" s="327">
        <f>'Other Good and Services'!AK32</f>
        <v>0</v>
      </c>
      <c r="O33" s="327">
        <f>'Other Good and Services'!AN32</f>
        <v>0</v>
      </c>
      <c r="P33" s="328">
        <f>SUM(C33:O33)</f>
        <v>0</v>
      </c>
      <c r="Q33" s="333">
        <f>SUM(P33:P33)</f>
        <v>0</v>
      </c>
      <c r="R33" s="1036"/>
    </row>
    <row r="34" spans="1:18" ht="6" customHeight="1" thickBot="1" x14ac:dyDescent="0.3">
      <c r="B34" s="334"/>
      <c r="C34" s="335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7"/>
      <c r="P34" s="338"/>
      <c r="Q34" s="339"/>
      <c r="R34" s="340"/>
    </row>
    <row r="35" spans="1:18" ht="18.75" customHeight="1" thickBot="1" x14ac:dyDescent="0.3">
      <c r="B35" s="341" t="s">
        <v>2</v>
      </c>
      <c r="C35" s="342">
        <f t="shared" ref="C35:R35" si="1">SUM(C10:C33)</f>
        <v>0</v>
      </c>
      <c r="D35" s="342">
        <f t="shared" si="1"/>
        <v>0</v>
      </c>
      <c r="E35" s="342">
        <f t="shared" si="1"/>
        <v>0</v>
      </c>
      <c r="F35" s="342">
        <f t="shared" si="1"/>
        <v>0</v>
      </c>
      <c r="G35" s="342">
        <f t="shared" si="1"/>
        <v>0</v>
      </c>
      <c r="H35" s="342">
        <f t="shared" si="1"/>
        <v>0</v>
      </c>
      <c r="I35" s="342">
        <f t="shared" si="1"/>
        <v>0</v>
      </c>
      <c r="J35" s="342">
        <f t="shared" si="1"/>
        <v>0</v>
      </c>
      <c r="K35" s="342">
        <f t="shared" si="1"/>
        <v>0</v>
      </c>
      <c r="L35" s="342">
        <f t="shared" si="1"/>
        <v>0</v>
      </c>
      <c r="M35" s="342">
        <f t="shared" si="1"/>
        <v>0</v>
      </c>
      <c r="N35" s="342">
        <f t="shared" si="1"/>
        <v>0</v>
      </c>
      <c r="O35" s="342">
        <f t="shared" si="1"/>
        <v>0</v>
      </c>
      <c r="P35" s="343">
        <f t="shared" si="1"/>
        <v>0</v>
      </c>
      <c r="Q35" s="343">
        <f t="shared" si="1"/>
        <v>0</v>
      </c>
      <c r="R35" s="343">
        <f t="shared" si="1"/>
        <v>0</v>
      </c>
    </row>
    <row r="36" spans="1:18" ht="6" customHeight="1" thickBot="1" x14ac:dyDescent="0.3">
      <c r="B36" s="334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72"/>
      <c r="R36" s="273"/>
    </row>
    <row r="37" spans="1:18" ht="19.5" customHeight="1" thickBot="1" x14ac:dyDescent="0.35">
      <c r="B37" s="324" t="s">
        <v>24</v>
      </c>
      <c r="C37" s="265" t="s">
        <v>109</v>
      </c>
      <c r="D37" s="265" t="s">
        <v>110</v>
      </c>
      <c r="E37" s="265" t="s">
        <v>111</v>
      </c>
      <c r="F37" s="265" t="s">
        <v>112</v>
      </c>
      <c r="G37" s="265" t="s">
        <v>113</v>
      </c>
      <c r="H37" s="265" t="s">
        <v>114</v>
      </c>
      <c r="I37" s="265" t="s">
        <v>115</v>
      </c>
      <c r="J37" s="265" t="s">
        <v>116</v>
      </c>
      <c r="K37" s="265" t="s">
        <v>250</v>
      </c>
      <c r="L37" s="265" t="s">
        <v>251</v>
      </c>
      <c r="M37" s="265" t="s">
        <v>252</v>
      </c>
      <c r="N37" s="265" t="s">
        <v>253</v>
      </c>
      <c r="O37" s="266" t="s">
        <v>254</v>
      </c>
      <c r="P37" s="344"/>
      <c r="Q37" s="344"/>
      <c r="R37" s="345"/>
    </row>
    <row r="38" spans="1:18" ht="16.5" customHeight="1" thickBot="1" x14ac:dyDescent="0.3">
      <c r="B38" s="346" t="s">
        <v>81</v>
      </c>
      <c r="C38" s="347">
        <f>0.25*C35</f>
        <v>0</v>
      </c>
      <c r="D38" s="347">
        <f t="shared" ref="D38:O38" si="2">0.25*D35</f>
        <v>0</v>
      </c>
      <c r="E38" s="347">
        <f t="shared" si="2"/>
        <v>0</v>
      </c>
      <c r="F38" s="347">
        <f t="shared" si="2"/>
        <v>0</v>
      </c>
      <c r="G38" s="347">
        <f t="shared" si="2"/>
        <v>0</v>
      </c>
      <c r="H38" s="347">
        <f t="shared" si="2"/>
        <v>0</v>
      </c>
      <c r="I38" s="347">
        <f t="shared" si="2"/>
        <v>0</v>
      </c>
      <c r="J38" s="347">
        <f t="shared" si="2"/>
        <v>0</v>
      </c>
      <c r="K38" s="347">
        <f t="shared" si="2"/>
        <v>0</v>
      </c>
      <c r="L38" s="347">
        <f t="shared" si="2"/>
        <v>0</v>
      </c>
      <c r="M38" s="347">
        <f t="shared" si="2"/>
        <v>0</v>
      </c>
      <c r="N38" s="347">
        <f t="shared" si="2"/>
        <v>0</v>
      </c>
      <c r="O38" s="347">
        <f t="shared" si="2"/>
        <v>0</v>
      </c>
      <c r="P38" s="348">
        <f>SUM(C38:O38)</f>
        <v>0</v>
      </c>
      <c r="Q38" s="349">
        <f>0.25*Q35</f>
        <v>0</v>
      </c>
      <c r="R38" s="350">
        <f>0.25*R35</f>
        <v>0</v>
      </c>
    </row>
    <row r="39" spans="1:18" ht="6.75" customHeight="1" thickBot="1" x14ac:dyDescent="0.3">
      <c r="B39" s="351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262"/>
      <c r="R39" s="353"/>
    </row>
    <row r="40" spans="1:18" ht="24.75" customHeight="1" thickBot="1" x14ac:dyDescent="0.35">
      <c r="A40" s="1042" t="s">
        <v>214</v>
      </c>
      <c r="B40" s="354" t="s">
        <v>94</v>
      </c>
      <c r="C40" s="265" t="s">
        <v>109</v>
      </c>
      <c r="D40" s="265" t="s">
        <v>110</v>
      </c>
      <c r="E40" s="265" t="s">
        <v>111</v>
      </c>
      <c r="F40" s="265" t="s">
        <v>112</v>
      </c>
      <c r="G40" s="265" t="s">
        <v>113</v>
      </c>
      <c r="H40" s="265" t="s">
        <v>114</v>
      </c>
      <c r="I40" s="265" t="s">
        <v>115</v>
      </c>
      <c r="J40" s="265" t="s">
        <v>116</v>
      </c>
      <c r="K40" s="265" t="s">
        <v>250</v>
      </c>
      <c r="L40" s="265" t="s">
        <v>251</v>
      </c>
      <c r="M40" s="265" t="s">
        <v>252</v>
      </c>
      <c r="N40" s="265" t="s">
        <v>253</v>
      </c>
      <c r="O40" s="266" t="s">
        <v>254</v>
      </c>
      <c r="P40" s="1027"/>
      <c r="Q40" s="1028"/>
      <c r="R40" s="1029"/>
    </row>
    <row r="41" spans="1:18" ht="19.5" customHeight="1" thickBot="1" x14ac:dyDescent="0.3">
      <c r="A41" s="1043"/>
      <c r="B41" s="255" t="s">
        <v>215</v>
      </c>
      <c r="C41" s="355">
        <f>Subcontracting!D9</f>
        <v>0</v>
      </c>
      <c r="D41" s="356">
        <f>Subcontracting!G9</f>
        <v>0</v>
      </c>
      <c r="E41" s="355">
        <f>Subcontracting!J9</f>
        <v>0</v>
      </c>
      <c r="F41" s="356">
        <f>Subcontracting!M9</f>
        <v>0</v>
      </c>
      <c r="G41" s="355">
        <f>Subcontracting!P9</f>
        <v>0</v>
      </c>
      <c r="H41" s="356">
        <f>Subcontracting!S9</f>
        <v>0</v>
      </c>
      <c r="I41" s="355">
        <f>Subcontracting!V9</f>
        <v>0</v>
      </c>
      <c r="J41" s="356">
        <f>Subcontracting!Y9</f>
        <v>0</v>
      </c>
      <c r="K41" s="355">
        <f>Subcontracting!AB9</f>
        <v>0</v>
      </c>
      <c r="L41" s="356">
        <f>Subcontracting!AE9</f>
        <v>0</v>
      </c>
      <c r="M41" s="355">
        <f>Subcontracting!AH9</f>
        <v>0</v>
      </c>
      <c r="N41" s="356">
        <f>Subcontracting!AK9</f>
        <v>0</v>
      </c>
      <c r="O41" s="355">
        <f>Subcontracting!AN9</f>
        <v>0</v>
      </c>
      <c r="P41" s="357">
        <f>SUM(C41:O41)</f>
        <v>0</v>
      </c>
      <c r="Q41" s="358">
        <f>SUM(P41:P41)</f>
        <v>0</v>
      </c>
      <c r="R41" s="350">
        <f>Q41</f>
        <v>0</v>
      </c>
    </row>
    <row r="42" spans="1:18" ht="5.25" customHeight="1" thickBot="1" x14ac:dyDescent="0.3">
      <c r="B42" s="359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360"/>
      <c r="Q42" s="272"/>
      <c r="R42" s="300"/>
    </row>
    <row r="43" spans="1:18" ht="21.75" customHeight="1" thickBot="1" x14ac:dyDescent="0.35">
      <c r="B43" s="324" t="s">
        <v>140</v>
      </c>
      <c r="C43" s="265" t="s">
        <v>109</v>
      </c>
      <c r="D43" s="265" t="s">
        <v>110</v>
      </c>
      <c r="E43" s="265" t="s">
        <v>111</v>
      </c>
      <c r="F43" s="265" t="s">
        <v>112</v>
      </c>
      <c r="G43" s="265" t="s">
        <v>113</v>
      </c>
      <c r="H43" s="265" t="s">
        <v>114</v>
      </c>
      <c r="I43" s="265" t="s">
        <v>115</v>
      </c>
      <c r="J43" s="265" t="s">
        <v>116</v>
      </c>
      <c r="K43" s="265" t="s">
        <v>250</v>
      </c>
      <c r="L43" s="265" t="s">
        <v>251</v>
      </c>
      <c r="M43" s="265" t="s">
        <v>252</v>
      </c>
      <c r="N43" s="265" t="s">
        <v>253</v>
      </c>
      <c r="O43" s="266" t="s">
        <v>254</v>
      </c>
      <c r="P43" s="361"/>
      <c r="Q43" s="362"/>
      <c r="R43" s="304"/>
    </row>
    <row r="44" spans="1:18" ht="21" customHeight="1" thickBot="1" x14ac:dyDescent="0.3">
      <c r="A44" s="1022" t="s">
        <v>103</v>
      </c>
      <c r="B44" s="363" t="s">
        <v>85</v>
      </c>
      <c r="C44" s="442"/>
      <c r="D44" s="443"/>
      <c r="E44" s="443"/>
      <c r="F44" s="443"/>
      <c r="G44" s="443"/>
      <c r="H44" s="443"/>
      <c r="I44" s="443"/>
      <c r="J44" s="444"/>
      <c r="K44" s="444"/>
      <c r="L44" s="444"/>
      <c r="M44" s="444"/>
      <c r="N44" s="444"/>
      <c r="O44" s="445"/>
      <c r="P44" s="364">
        <f>SUM(C44:O44)</f>
        <v>0</v>
      </c>
      <c r="Q44" s="365">
        <f>P44</f>
        <v>0</v>
      </c>
      <c r="R44" s="366">
        <f>Q44</f>
        <v>0</v>
      </c>
    </row>
    <row r="45" spans="1:18" ht="6" customHeight="1" thickBot="1" x14ac:dyDescent="0.3">
      <c r="A45" s="1023"/>
      <c r="B45" s="367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9"/>
      <c r="Q45" s="370"/>
      <c r="R45" s="371"/>
    </row>
    <row r="46" spans="1:18" ht="25" customHeight="1" thickBot="1" x14ac:dyDescent="0.3">
      <c r="A46" s="1023"/>
      <c r="B46" s="372" t="s">
        <v>232</v>
      </c>
      <c r="C46" s="373"/>
      <c r="D46" s="374"/>
      <c r="E46" s="374"/>
      <c r="F46" s="374"/>
      <c r="G46" s="374"/>
      <c r="H46" s="374"/>
      <c r="I46" s="374"/>
      <c r="J46" s="375"/>
      <c r="K46" s="375"/>
      <c r="L46" s="375"/>
      <c r="M46" s="375"/>
      <c r="N46" s="375"/>
      <c r="O46" s="376"/>
      <c r="P46" s="377">
        <f>SUM(C46:O46)</f>
        <v>0</v>
      </c>
      <c r="Q46" s="378">
        <f>P46</f>
        <v>0</v>
      </c>
      <c r="R46" s="379">
        <f>P46</f>
        <v>0</v>
      </c>
    </row>
    <row r="47" spans="1:18" ht="6" customHeight="1" thickBot="1" x14ac:dyDescent="0.3">
      <c r="A47" s="1023"/>
      <c r="B47" s="367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69"/>
      <c r="Q47" s="381"/>
      <c r="R47" s="371"/>
    </row>
    <row r="48" spans="1:18" ht="20.25" customHeight="1" thickBot="1" x14ac:dyDescent="0.3">
      <c r="A48" s="1023"/>
      <c r="B48" s="382" t="s">
        <v>86</v>
      </c>
      <c r="C48" s="442"/>
      <c r="D48" s="443"/>
      <c r="E48" s="443"/>
      <c r="F48" s="443"/>
      <c r="G48" s="443"/>
      <c r="H48" s="443"/>
      <c r="I48" s="443"/>
      <c r="J48" s="444"/>
      <c r="K48" s="444"/>
      <c r="L48" s="444"/>
      <c r="M48" s="444"/>
      <c r="N48" s="444"/>
      <c r="O48" s="445"/>
      <c r="P48" s="364">
        <f>SUM(C48:O48)</f>
        <v>0</v>
      </c>
      <c r="Q48" s="383">
        <f>P48</f>
        <v>0</v>
      </c>
      <c r="R48" s="366">
        <f>P48</f>
        <v>0</v>
      </c>
    </row>
    <row r="49" spans="1:18" ht="4.5" customHeight="1" thickBot="1" x14ac:dyDescent="0.3">
      <c r="A49" s="1023"/>
      <c r="B49" s="384"/>
      <c r="C49" s="446"/>
      <c r="D49" s="447"/>
      <c r="E49" s="447"/>
      <c r="F49" s="447"/>
      <c r="G49" s="447"/>
      <c r="H49" s="447"/>
      <c r="I49" s="447"/>
      <c r="J49" s="448"/>
      <c r="K49" s="448"/>
      <c r="L49" s="448"/>
      <c r="M49" s="448"/>
      <c r="N49" s="448"/>
      <c r="O49" s="449"/>
      <c r="P49" s="385"/>
      <c r="Q49" s="386"/>
      <c r="R49" s="387"/>
    </row>
    <row r="50" spans="1:18" ht="17.25" customHeight="1" thickBot="1" x14ac:dyDescent="0.3">
      <c r="A50" s="1023"/>
      <c r="B50" s="388" t="s">
        <v>87</v>
      </c>
      <c r="C50" s="442"/>
      <c r="D50" s="443"/>
      <c r="E50" s="443"/>
      <c r="F50" s="443"/>
      <c r="G50" s="443"/>
      <c r="H50" s="443"/>
      <c r="I50" s="443"/>
      <c r="J50" s="444"/>
      <c r="K50" s="444"/>
      <c r="L50" s="444"/>
      <c r="M50" s="444"/>
      <c r="N50" s="444"/>
      <c r="O50" s="445"/>
      <c r="P50" s="389">
        <f>SUM(C50:O50)</f>
        <v>0</v>
      </c>
      <c r="Q50" s="365">
        <f>P50</f>
        <v>0</v>
      </c>
      <c r="R50" s="366">
        <f>P50</f>
        <v>0</v>
      </c>
    </row>
    <row r="51" spans="1:18" ht="5.25" customHeight="1" thickBot="1" x14ac:dyDescent="0.3">
      <c r="A51" s="1023"/>
      <c r="B51" s="384"/>
      <c r="C51" s="450"/>
      <c r="D51" s="451"/>
      <c r="E51" s="451"/>
      <c r="F51" s="451"/>
      <c r="G51" s="451"/>
      <c r="H51" s="451"/>
      <c r="I51" s="451"/>
      <c r="J51" s="452"/>
      <c r="K51" s="452"/>
      <c r="L51" s="452"/>
      <c r="M51" s="452"/>
      <c r="N51" s="452"/>
      <c r="O51" s="453"/>
      <c r="P51" s="385"/>
      <c r="Q51" s="386"/>
      <c r="R51" s="387"/>
    </row>
    <row r="52" spans="1:18" ht="16.5" customHeight="1" thickBot="1" x14ac:dyDescent="0.3">
      <c r="A52" s="1023"/>
      <c r="B52" s="388" t="s">
        <v>88</v>
      </c>
      <c r="C52" s="442"/>
      <c r="D52" s="443"/>
      <c r="E52" s="443"/>
      <c r="F52" s="443"/>
      <c r="G52" s="443"/>
      <c r="H52" s="443"/>
      <c r="I52" s="443"/>
      <c r="J52" s="444"/>
      <c r="K52" s="444"/>
      <c r="L52" s="444"/>
      <c r="M52" s="444"/>
      <c r="N52" s="444"/>
      <c r="O52" s="445"/>
      <c r="P52" s="389">
        <f>SUM(C52:O52)</f>
        <v>0</v>
      </c>
      <c r="Q52" s="365">
        <f>P52</f>
        <v>0</v>
      </c>
      <c r="R52" s="366">
        <f>P52</f>
        <v>0</v>
      </c>
    </row>
    <row r="53" spans="1:18" ht="6" customHeight="1" thickBot="1" x14ac:dyDescent="0.3">
      <c r="A53" s="1023"/>
      <c r="B53" s="384"/>
      <c r="C53" s="450"/>
      <c r="D53" s="451"/>
      <c r="E53" s="451"/>
      <c r="F53" s="451"/>
      <c r="G53" s="451"/>
      <c r="H53" s="451"/>
      <c r="I53" s="451"/>
      <c r="J53" s="452"/>
      <c r="K53" s="452"/>
      <c r="L53" s="452"/>
      <c r="M53" s="452"/>
      <c r="N53" s="452"/>
      <c r="O53" s="453"/>
      <c r="P53" s="385"/>
      <c r="Q53" s="386"/>
      <c r="R53" s="387"/>
    </row>
    <row r="54" spans="1:18" ht="17.25" customHeight="1" thickBot="1" x14ac:dyDescent="0.3">
      <c r="A54" s="1023"/>
      <c r="B54" s="388" t="s">
        <v>89</v>
      </c>
      <c r="C54" s="442"/>
      <c r="D54" s="443"/>
      <c r="E54" s="443"/>
      <c r="F54" s="443"/>
      <c r="G54" s="443"/>
      <c r="H54" s="443"/>
      <c r="I54" s="443"/>
      <c r="J54" s="444"/>
      <c r="K54" s="444"/>
      <c r="L54" s="444"/>
      <c r="M54" s="444"/>
      <c r="N54" s="444"/>
      <c r="O54" s="445"/>
      <c r="P54" s="389">
        <f>SUM(C54:O54)</f>
        <v>0</v>
      </c>
      <c r="Q54" s="365">
        <f>P54</f>
        <v>0</v>
      </c>
      <c r="R54" s="366">
        <f>P54</f>
        <v>0</v>
      </c>
    </row>
    <row r="55" spans="1:18" ht="4.5" customHeight="1" thickBot="1" x14ac:dyDescent="0.3">
      <c r="A55" s="1023"/>
      <c r="B55" s="384"/>
      <c r="C55" s="450"/>
      <c r="D55" s="451"/>
      <c r="E55" s="451"/>
      <c r="F55" s="451"/>
      <c r="G55" s="451"/>
      <c r="H55" s="451"/>
      <c r="I55" s="451"/>
      <c r="J55" s="452"/>
      <c r="K55" s="452"/>
      <c r="L55" s="452"/>
      <c r="M55" s="452"/>
      <c r="N55" s="452"/>
      <c r="O55" s="453"/>
      <c r="P55" s="385"/>
      <c r="Q55" s="386"/>
      <c r="R55" s="387"/>
    </row>
    <row r="56" spans="1:18" ht="20.25" customHeight="1" thickBot="1" x14ac:dyDescent="0.3">
      <c r="A56" s="1023"/>
      <c r="B56" s="388" t="s">
        <v>90</v>
      </c>
      <c r="C56" s="442"/>
      <c r="D56" s="443"/>
      <c r="E56" s="443"/>
      <c r="F56" s="443"/>
      <c r="G56" s="443"/>
      <c r="H56" s="443"/>
      <c r="I56" s="443"/>
      <c r="J56" s="444"/>
      <c r="K56" s="444"/>
      <c r="L56" s="444"/>
      <c r="M56" s="444"/>
      <c r="N56" s="444"/>
      <c r="O56" s="445"/>
      <c r="P56" s="389">
        <f>SUM(C56:O56)</f>
        <v>0</v>
      </c>
      <c r="Q56" s="365">
        <f>P56</f>
        <v>0</v>
      </c>
      <c r="R56" s="366">
        <f>P56</f>
        <v>0</v>
      </c>
    </row>
    <row r="57" spans="1:18" ht="4.5" customHeight="1" thickBot="1" x14ac:dyDescent="0.3">
      <c r="A57" s="1023"/>
      <c r="B57" s="273"/>
      <c r="C57" s="450"/>
      <c r="D57" s="451"/>
      <c r="E57" s="451"/>
      <c r="F57" s="451"/>
      <c r="G57" s="451"/>
      <c r="H57" s="451"/>
      <c r="I57" s="451"/>
      <c r="J57" s="452"/>
      <c r="K57" s="452"/>
      <c r="L57" s="452"/>
      <c r="M57" s="452"/>
      <c r="N57" s="452"/>
      <c r="O57" s="453"/>
      <c r="P57" s="385"/>
      <c r="Q57" s="386"/>
      <c r="R57" s="387"/>
    </row>
    <row r="58" spans="1:18" ht="20.25" customHeight="1" thickBot="1" x14ac:dyDescent="0.3">
      <c r="A58" s="1024"/>
      <c r="B58" s="390" t="s">
        <v>93</v>
      </c>
      <c r="C58" s="454"/>
      <c r="D58" s="455"/>
      <c r="E58" s="455"/>
      <c r="F58" s="455"/>
      <c r="G58" s="455"/>
      <c r="H58" s="455"/>
      <c r="I58" s="455"/>
      <c r="J58" s="456"/>
      <c r="K58" s="456"/>
      <c r="L58" s="456"/>
      <c r="M58" s="456"/>
      <c r="N58" s="456"/>
      <c r="O58" s="457"/>
      <c r="P58" s="391">
        <f>SUM(C58:O58)</f>
        <v>0</v>
      </c>
      <c r="Q58" s="392">
        <f>P58</f>
        <v>0</v>
      </c>
      <c r="R58" s="393">
        <f>P58</f>
        <v>0</v>
      </c>
    </row>
    <row r="59" spans="1:18" ht="6.75" customHeight="1" thickBot="1" x14ac:dyDescent="0.3">
      <c r="B59" s="334"/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72"/>
      <c r="R59" s="300"/>
    </row>
    <row r="60" spans="1:18" ht="19.5" customHeight="1" thickBot="1" x14ac:dyDescent="0.35">
      <c r="B60" s="394" t="s">
        <v>158</v>
      </c>
      <c r="C60" s="265" t="s">
        <v>109</v>
      </c>
      <c r="D60" s="265" t="s">
        <v>110</v>
      </c>
      <c r="E60" s="265" t="s">
        <v>111</v>
      </c>
      <c r="F60" s="265" t="s">
        <v>112</v>
      </c>
      <c r="G60" s="265" t="s">
        <v>113</v>
      </c>
      <c r="H60" s="265" t="s">
        <v>114</v>
      </c>
      <c r="I60" s="265" t="s">
        <v>115</v>
      </c>
      <c r="J60" s="265" t="s">
        <v>116</v>
      </c>
      <c r="K60" s="265" t="s">
        <v>250</v>
      </c>
      <c r="L60" s="265" t="s">
        <v>251</v>
      </c>
      <c r="M60" s="265" t="s">
        <v>252</v>
      </c>
      <c r="N60" s="265" t="s">
        <v>253</v>
      </c>
      <c r="O60" s="266" t="s">
        <v>254</v>
      </c>
      <c r="P60" s="395"/>
      <c r="Q60" s="396"/>
      <c r="R60" s="397" t="s">
        <v>91</v>
      </c>
    </row>
    <row r="61" spans="1:18" ht="24" customHeight="1" thickBot="1" x14ac:dyDescent="0.3">
      <c r="B61" s="398" t="s">
        <v>73</v>
      </c>
      <c r="C61" s="399">
        <f t="shared" ref="C61:O61" si="3">C35+C38+C41+C44+C46+C48+C50+C52+C54+C56+C58</f>
        <v>0</v>
      </c>
      <c r="D61" s="399">
        <f t="shared" si="3"/>
        <v>0</v>
      </c>
      <c r="E61" s="399">
        <f t="shared" si="3"/>
        <v>0</v>
      </c>
      <c r="F61" s="399">
        <f t="shared" si="3"/>
        <v>0</v>
      </c>
      <c r="G61" s="399">
        <f t="shared" si="3"/>
        <v>0</v>
      </c>
      <c r="H61" s="399">
        <f t="shared" si="3"/>
        <v>0</v>
      </c>
      <c r="I61" s="399">
        <f t="shared" si="3"/>
        <v>0</v>
      </c>
      <c r="J61" s="399">
        <f t="shared" si="3"/>
        <v>0</v>
      </c>
      <c r="K61" s="399">
        <f t="shared" si="3"/>
        <v>0</v>
      </c>
      <c r="L61" s="399">
        <f t="shared" si="3"/>
        <v>0</v>
      </c>
      <c r="M61" s="399">
        <f t="shared" si="3"/>
        <v>0</v>
      </c>
      <c r="N61" s="399">
        <f t="shared" si="3"/>
        <v>0</v>
      </c>
      <c r="O61" s="399">
        <f t="shared" si="3"/>
        <v>0</v>
      </c>
      <c r="P61" s="400">
        <f>SUM(C61:O61)</f>
        <v>0</v>
      </c>
      <c r="Q61" s="400">
        <f>Q35+Q38+Q41+Q44+Q46+Q48+Q50+Q52+Q54+Q56+Q58</f>
        <v>0</v>
      </c>
      <c r="R61" s="401">
        <f>R35+R38+R41+R44+R46+R48+R50+R52+R54+R56+R58</f>
        <v>0</v>
      </c>
    </row>
    <row r="62" spans="1:18" ht="13" thickBot="1" x14ac:dyDescent="0.3"/>
    <row r="63" spans="1:18" ht="23" thickBot="1" x14ac:dyDescent="0.5">
      <c r="B63" s="402" t="s">
        <v>74</v>
      </c>
      <c r="C63" s="403"/>
    </row>
    <row r="64" spans="1:18" ht="17.25" customHeight="1" thickBot="1" x14ac:dyDescent="0.3">
      <c r="B64" s="404" t="s">
        <v>75</v>
      </c>
      <c r="C64" s="405">
        <f>R61</f>
        <v>0</v>
      </c>
    </row>
    <row r="65" spans="1:7" ht="17.25" customHeight="1" thickBot="1" x14ac:dyDescent="0.3">
      <c r="B65" s="406" t="s">
        <v>221</v>
      </c>
      <c r="C65" s="407">
        <f>P16+P17+Q20+Q25+Q29+Q32+Q33+Q41+Q44+Q46+Q48+Q50+Q52+Q54+Q56+Q58</f>
        <v>0</v>
      </c>
    </row>
    <row r="66" spans="1:7" ht="26.5" thickBot="1" x14ac:dyDescent="0.3">
      <c r="B66" s="406" t="s">
        <v>266</v>
      </c>
      <c r="C66" s="407">
        <f>'Personnel A.1 - A.2'!G85</f>
        <v>0</v>
      </c>
    </row>
    <row r="67" spans="1:7" ht="6.75" customHeight="1" thickBot="1" x14ac:dyDescent="0.3">
      <c r="B67" s="408"/>
      <c r="C67" s="409"/>
    </row>
    <row r="68" spans="1:7" ht="17.25" customHeight="1" x14ac:dyDescent="0.25">
      <c r="B68" s="410" t="s">
        <v>222</v>
      </c>
      <c r="C68" s="411"/>
    </row>
    <row r="69" spans="1:7" ht="13" x14ac:dyDescent="0.25">
      <c r="B69" s="412" t="s">
        <v>267</v>
      </c>
      <c r="C69" s="413">
        <f>'Personnel A.1 - A.2'!H85</f>
        <v>0</v>
      </c>
    </row>
    <row r="70" spans="1:7" ht="13" x14ac:dyDescent="0.25">
      <c r="B70" s="412" t="s">
        <v>0</v>
      </c>
      <c r="C70" s="413">
        <f>'Equipment (Depreciation)'!F70</f>
        <v>0</v>
      </c>
    </row>
    <row r="71" spans="1:7" ht="31" customHeight="1" x14ac:dyDescent="0.25">
      <c r="B71" s="412" t="s">
        <v>97</v>
      </c>
      <c r="C71" s="458"/>
      <c r="D71" s="414"/>
      <c r="E71" s="414"/>
      <c r="F71" s="414"/>
      <c r="G71" s="414"/>
    </row>
    <row r="72" spans="1:7" ht="13.5" thickBot="1" x14ac:dyDescent="0.3">
      <c r="B72" s="412" t="s">
        <v>223</v>
      </c>
      <c r="C72" s="415">
        <f>C64*7%</f>
        <v>0</v>
      </c>
    </row>
    <row r="73" spans="1:7" ht="16.5" customHeight="1" thickBot="1" x14ac:dyDescent="0.3">
      <c r="B73" s="416" t="s">
        <v>76</v>
      </c>
      <c r="C73" s="417">
        <f>SUM(C69:C72)</f>
        <v>0</v>
      </c>
    </row>
    <row r="74" spans="1:7" ht="6" customHeight="1" thickBot="1" x14ac:dyDescent="0.3">
      <c r="B74" s="418"/>
      <c r="C74" s="419"/>
    </row>
    <row r="75" spans="1:7" ht="34.5" customHeight="1" thickBot="1" x14ac:dyDescent="0.3">
      <c r="B75" s="420" t="s">
        <v>199</v>
      </c>
      <c r="C75" s="421">
        <f>C64-C65-C66-C73</f>
        <v>0</v>
      </c>
    </row>
    <row r="78" spans="1:7" ht="14" x14ac:dyDescent="0.3">
      <c r="A78" s="422" t="s">
        <v>92</v>
      </c>
      <c r="B78" s="423" t="s">
        <v>41</v>
      </c>
      <c r="C78" s="424"/>
    </row>
    <row r="79" spans="1:7" ht="13" x14ac:dyDescent="0.3">
      <c r="B79" s="425" t="s">
        <v>42</v>
      </c>
      <c r="C79" s="426">
        <f>SUM(C80:C82)</f>
        <v>12118.11</v>
      </c>
    </row>
    <row r="80" spans="1:7" ht="13" x14ac:dyDescent="0.3">
      <c r="B80" s="427" t="s">
        <v>43</v>
      </c>
      <c r="C80" s="428">
        <v>4039.37</v>
      </c>
    </row>
    <row r="81" spans="1:3" ht="13" x14ac:dyDescent="0.3">
      <c r="B81" s="427" t="s">
        <v>44</v>
      </c>
      <c r="C81" s="428">
        <v>4039.37</v>
      </c>
    </row>
    <row r="82" spans="1:3" ht="13" x14ac:dyDescent="0.3">
      <c r="B82" s="427" t="s">
        <v>45</v>
      </c>
      <c r="C82" s="428">
        <v>4039.37</v>
      </c>
    </row>
    <row r="84" spans="1:3" ht="14" x14ac:dyDescent="0.3">
      <c r="A84" s="422" t="s">
        <v>92</v>
      </c>
      <c r="B84" s="423" t="s">
        <v>46</v>
      </c>
      <c r="C84" s="424"/>
    </row>
    <row r="85" spans="1:3" ht="13" x14ac:dyDescent="0.3">
      <c r="B85" s="425" t="s">
        <v>42</v>
      </c>
      <c r="C85" s="426">
        <f>SUM(C86:C88)</f>
        <v>9794.07</v>
      </c>
    </row>
    <row r="86" spans="1:3" ht="13" x14ac:dyDescent="0.3">
      <c r="B86" s="427" t="s">
        <v>43</v>
      </c>
      <c r="C86" s="428">
        <v>3264.69</v>
      </c>
    </row>
    <row r="87" spans="1:3" ht="13" x14ac:dyDescent="0.3">
      <c r="B87" s="427" t="s">
        <v>44</v>
      </c>
      <c r="C87" s="428">
        <v>3264.69</v>
      </c>
    </row>
    <row r="88" spans="1:3" ht="13" x14ac:dyDescent="0.3">
      <c r="B88" s="427" t="s">
        <v>45</v>
      </c>
      <c r="C88" s="428">
        <v>3264.69</v>
      </c>
    </row>
  </sheetData>
  <sheetProtection algorithmName="SHA-512" hashValue="Dmrt8ym+lLbiswL4KfvV37ZnIGoVMjhkGsZAqNbeBAqJ02EI4wS7OhnSRT+Np3i76T7eIJGjEmz+I693IGTQAQ==" saltValue="9dMxWKFH+wPUkKCjUZrSug==" spinCount="100000" sheet="1" objects="1" scenarios="1"/>
  <mergeCells count="19">
    <mergeCell ref="A44:A58"/>
    <mergeCell ref="Q29:Q31"/>
    <mergeCell ref="P40:R40"/>
    <mergeCell ref="A10:A17"/>
    <mergeCell ref="Q20:Q22"/>
    <mergeCell ref="R20:R33"/>
    <mergeCell ref="Q25:Q26"/>
    <mergeCell ref="A19:A33"/>
    <mergeCell ref="A40:A41"/>
    <mergeCell ref="R10:R17"/>
    <mergeCell ref="Q11:Q14"/>
    <mergeCell ref="C6:O6"/>
    <mergeCell ref="Q6:R6"/>
    <mergeCell ref="C3:R3"/>
    <mergeCell ref="C2:R2"/>
    <mergeCell ref="Q4:R4"/>
    <mergeCell ref="C4:O4"/>
    <mergeCell ref="Q5:R5"/>
    <mergeCell ref="C5:O5"/>
  </mergeCells>
  <conditionalFormatting sqref="C7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BD87"/>
  <sheetViews>
    <sheetView topLeftCell="C1" zoomScale="40" zoomScaleNormal="40" workbookViewId="0">
      <pane xSplit="2" topLeftCell="E1" activePane="topRight" state="frozen"/>
      <selection activeCell="C1" sqref="C1"/>
      <selection pane="topRight" activeCell="C2" sqref="C2:E3"/>
    </sheetView>
  </sheetViews>
  <sheetFormatPr defaultRowHeight="12.5" x14ac:dyDescent="0.25"/>
  <cols>
    <col min="1" max="1" width="5.08984375" style="182" customWidth="1"/>
    <col min="2" max="2" width="4" style="182" customWidth="1"/>
    <col min="3" max="3" width="53.54296875" style="182" customWidth="1"/>
    <col min="4" max="4" width="15.54296875" style="182" customWidth="1"/>
    <col min="5" max="5" width="13.453125" style="182" customWidth="1"/>
    <col min="6" max="6" width="12.08984375" style="182" customWidth="1"/>
    <col min="7" max="7" width="15.1796875" style="182" customWidth="1"/>
    <col min="8" max="8" width="13.1796875" style="182" customWidth="1"/>
    <col min="9" max="9" width="13.453125" style="182" customWidth="1"/>
    <col min="10" max="10" width="13.6328125" style="182" customWidth="1"/>
    <col min="11" max="12" width="14.54296875" style="182" customWidth="1"/>
    <col min="13" max="13" width="2" style="182" customWidth="1"/>
    <col min="14" max="14" width="14.54296875" style="182" customWidth="1"/>
    <col min="15" max="15" width="12.08984375" style="182" customWidth="1"/>
    <col min="16" max="16" width="14.08984375" style="182" customWidth="1"/>
    <col min="17" max="17" width="13.6328125" style="182" customWidth="1"/>
    <col min="18" max="18" width="11.81640625" style="182" customWidth="1"/>
    <col min="19" max="20" width="14.1796875" style="182" customWidth="1"/>
    <col min="21" max="21" width="11.54296875" style="182" customWidth="1"/>
    <col min="22" max="23" width="13.1796875" style="182" customWidth="1"/>
    <col min="24" max="24" width="11.81640625" style="182" customWidth="1"/>
    <col min="25" max="26" width="13.453125" style="182" customWidth="1"/>
    <col min="27" max="27" width="11.54296875" style="182" customWidth="1"/>
    <col min="28" max="54" width="13.08984375" style="182" customWidth="1"/>
    <col min="55" max="16384" width="8.7265625" style="182"/>
  </cols>
  <sheetData>
    <row r="1" spans="1:56" ht="13" thickBot="1" x14ac:dyDescent="0.3"/>
    <row r="2" spans="1:56" ht="38.25" customHeight="1" thickBot="1" x14ac:dyDescent="0.3">
      <c r="C2" s="1078" t="s">
        <v>151</v>
      </c>
      <c r="D2" s="1079"/>
      <c r="E2" s="1080"/>
      <c r="F2" s="1096" t="s">
        <v>77</v>
      </c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R2" s="1097"/>
      <c r="S2" s="1097"/>
      <c r="T2" s="1097"/>
      <c r="U2" s="1097"/>
      <c r="V2" s="1097"/>
      <c r="W2" s="1097"/>
      <c r="X2" s="1097"/>
      <c r="Y2" s="1097"/>
      <c r="Z2" s="1097"/>
      <c r="AA2" s="1097"/>
      <c r="AB2" s="1097"/>
      <c r="AC2" s="1097"/>
      <c r="AD2" s="1097"/>
      <c r="AE2" s="1097"/>
      <c r="AF2" s="1097"/>
      <c r="AG2" s="1097"/>
      <c r="AH2" s="1097"/>
      <c r="AI2" s="1097"/>
      <c r="AJ2" s="1097"/>
      <c r="AK2" s="1097"/>
      <c r="AL2" s="1097"/>
      <c r="AM2" s="1097"/>
      <c r="AN2" s="1097"/>
      <c r="AO2" s="1097"/>
      <c r="AP2" s="1097"/>
      <c r="AQ2" s="1097"/>
      <c r="AR2" s="1097"/>
      <c r="AS2" s="1097"/>
      <c r="AT2" s="1097"/>
      <c r="AU2" s="1097"/>
      <c r="AV2" s="1097"/>
      <c r="AW2" s="1097"/>
      <c r="AX2" s="1097"/>
      <c r="AY2" s="1097"/>
      <c r="AZ2" s="1097"/>
      <c r="BA2" s="1097"/>
      <c r="BB2" s="1098"/>
    </row>
    <row r="3" spans="1:56" ht="32.25" customHeight="1" thickBot="1" x14ac:dyDescent="0.3">
      <c r="C3" s="1081"/>
      <c r="D3" s="1082"/>
      <c r="E3" s="1083"/>
      <c r="F3" s="1099" t="s">
        <v>29</v>
      </c>
      <c r="G3" s="1100"/>
      <c r="H3" s="1100"/>
      <c r="I3" s="1100"/>
      <c r="J3" s="1100"/>
      <c r="K3" s="1100"/>
      <c r="L3" s="1100"/>
      <c r="M3" s="1100"/>
      <c r="N3" s="1100"/>
      <c r="O3" s="1100"/>
      <c r="P3" s="1100"/>
      <c r="Q3" s="1100"/>
      <c r="R3" s="1100"/>
      <c r="S3" s="1100"/>
      <c r="T3" s="1100"/>
      <c r="U3" s="1100"/>
      <c r="V3" s="1100"/>
      <c r="W3" s="1100"/>
      <c r="X3" s="1100"/>
      <c r="Y3" s="1100"/>
      <c r="Z3" s="1100"/>
      <c r="AA3" s="1100"/>
      <c r="AB3" s="1100"/>
      <c r="AC3" s="1100"/>
      <c r="AD3" s="1100"/>
      <c r="AE3" s="1100"/>
      <c r="AF3" s="1100"/>
      <c r="AG3" s="1100"/>
      <c r="AH3" s="1100"/>
      <c r="AI3" s="1100"/>
      <c r="AJ3" s="1100"/>
      <c r="AK3" s="1100"/>
      <c r="AL3" s="1100"/>
      <c r="AM3" s="1100"/>
      <c r="AN3" s="1100"/>
      <c r="AO3" s="1100"/>
      <c r="AP3" s="1100"/>
      <c r="AQ3" s="1100"/>
      <c r="AR3" s="1100"/>
      <c r="AS3" s="1100"/>
      <c r="AT3" s="1100"/>
      <c r="AU3" s="1100"/>
      <c r="AV3" s="1100"/>
      <c r="AW3" s="1100"/>
      <c r="AX3" s="1100"/>
      <c r="AY3" s="1100"/>
      <c r="AZ3" s="1100"/>
      <c r="BA3" s="1100"/>
      <c r="BB3" s="1101"/>
    </row>
    <row r="4" spans="1:56" ht="22.5" customHeight="1" thickBot="1" x14ac:dyDescent="0.3">
      <c r="C4" s="1084"/>
      <c r="D4" s="1085"/>
      <c r="E4" s="1085"/>
      <c r="F4" s="1085"/>
      <c r="G4" s="1085"/>
      <c r="H4" s="1085"/>
      <c r="I4" s="1085"/>
      <c r="J4" s="1085"/>
      <c r="K4" s="1085"/>
      <c r="L4" s="1086"/>
      <c r="M4" s="459"/>
      <c r="N4" s="1102" t="s">
        <v>150</v>
      </c>
      <c r="O4" s="1103"/>
      <c r="P4" s="1103"/>
      <c r="Q4" s="1103"/>
      <c r="R4" s="1103"/>
      <c r="S4" s="1103"/>
      <c r="T4" s="1103"/>
      <c r="U4" s="1103"/>
      <c r="V4" s="1103"/>
      <c r="W4" s="1103"/>
      <c r="X4" s="1103"/>
      <c r="Y4" s="1103"/>
      <c r="Z4" s="1103"/>
      <c r="AA4" s="1103"/>
      <c r="AB4" s="1103"/>
      <c r="AC4" s="1103"/>
      <c r="AD4" s="1103"/>
      <c r="AE4" s="1103"/>
      <c r="AF4" s="1103"/>
      <c r="AG4" s="1103"/>
      <c r="AH4" s="1103"/>
      <c r="AI4" s="1103"/>
      <c r="AJ4" s="1103"/>
      <c r="AK4" s="1103"/>
      <c r="AL4" s="1103"/>
      <c r="AM4" s="1103"/>
      <c r="AN4" s="1103"/>
      <c r="AO4" s="1103"/>
      <c r="AP4" s="1103"/>
      <c r="AQ4" s="1103"/>
      <c r="AR4" s="1103"/>
      <c r="AS4" s="1103"/>
      <c r="AT4" s="1103"/>
      <c r="AU4" s="1103"/>
      <c r="AV4" s="1103"/>
      <c r="AW4" s="1103"/>
      <c r="AX4" s="1103"/>
      <c r="AY4" s="1103"/>
      <c r="AZ4" s="1103"/>
      <c r="BA4" s="1103"/>
      <c r="BB4" s="1104"/>
    </row>
    <row r="5" spans="1:56" ht="27" customHeight="1" thickBot="1" x14ac:dyDescent="0.55000000000000004">
      <c r="C5" s="1090" t="s">
        <v>258</v>
      </c>
      <c r="D5" s="1091"/>
      <c r="E5" s="1091"/>
      <c r="F5" s="1091"/>
      <c r="G5" s="1091"/>
      <c r="H5" s="1092"/>
      <c r="I5" s="460"/>
      <c r="J5" s="461"/>
      <c r="K5" s="461"/>
      <c r="L5" s="461"/>
      <c r="M5" s="462"/>
      <c r="N5" s="463"/>
      <c r="O5" s="461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464"/>
      <c r="AK5" s="464"/>
      <c r="AL5" s="464"/>
      <c r="AM5" s="464"/>
      <c r="AN5" s="464"/>
      <c r="AO5" s="464"/>
      <c r="AP5" s="464"/>
      <c r="AQ5" s="464"/>
      <c r="AR5" s="464"/>
      <c r="AS5" s="464"/>
      <c r="AT5" s="464"/>
      <c r="AU5" s="464"/>
      <c r="AV5" s="464"/>
      <c r="AW5" s="464"/>
      <c r="AX5" s="464"/>
      <c r="AY5" s="464"/>
      <c r="AZ5" s="464"/>
      <c r="BA5" s="464"/>
      <c r="BB5" s="465"/>
    </row>
    <row r="6" spans="1:56" ht="13.5" thickBot="1" x14ac:dyDescent="0.35">
      <c r="C6" s="466"/>
      <c r="D6" s="467"/>
      <c r="E6" s="467"/>
      <c r="F6" s="467"/>
      <c r="G6" s="468"/>
      <c r="H6" s="468"/>
      <c r="I6" s="468"/>
      <c r="J6" s="468"/>
      <c r="K6" s="468"/>
      <c r="L6" s="468"/>
      <c r="M6" s="469"/>
      <c r="N6" s="470"/>
      <c r="O6" s="470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471"/>
      <c r="AZ6" s="471"/>
      <c r="BA6" s="472"/>
      <c r="BB6" s="473" t="s">
        <v>30</v>
      </c>
    </row>
    <row r="7" spans="1:56" ht="31" customHeight="1" thickBot="1" x14ac:dyDescent="0.4">
      <c r="C7" s="474"/>
      <c r="D7" s="475"/>
      <c r="E7" s="475"/>
      <c r="F7" s="475"/>
      <c r="G7" s="476"/>
      <c r="H7" s="476"/>
      <c r="I7" s="476"/>
      <c r="J7" s="476"/>
      <c r="K7" s="476"/>
      <c r="L7" s="477"/>
      <c r="M7" s="478"/>
      <c r="N7" s="479" t="s">
        <v>148</v>
      </c>
      <c r="O7" s="480" t="s">
        <v>147</v>
      </c>
      <c r="P7" s="481" t="s">
        <v>149</v>
      </c>
      <c r="Q7" s="480" t="s">
        <v>148</v>
      </c>
      <c r="R7" s="480" t="s">
        <v>147</v>
      </c>
      <c r="S7" s="481" t="s">
        <v>149</v>
      </c>
      <c r="T7" s="480" t="s">
        <v>148</v>
      </c>
      <c r="U7" s="480" t="s">
        <v>147</v>
      </c>
      <c r="V7" s="481" t="s">
        <v>149</v>
      </c>
      <c r="W7" s="480" t="s">
        <v>148</v>
      </c>
      <c r="X7" s="480" t="s">
        <v>147</v>
      </c>
      <c r="Y7" s="481" t="s">
        <v>149</v>
      </c>
      <c r="Z7" s="480" t="s">
        <v>148</v>
      </c>
      <c r="AA7" s="480" t="s">
        <v>147</v>
      </c>
      <c r="AB7" s="481" t="s">
        <v>149</v>
      </c>
      <c r="AC7" s="480" t="s">
        <v>148</v>
      </c>
      <c r="AD7" s="480" t="s">
        <v>147</v>
      </c>
      <c r="AE7" s="481" t="s">
        <v>149</v>
      </c>
      <c r="AF7" s="480" t="s">
        <v>148</v>
      </c>
      <c r="AG7" s="480" t="s">
        <v>147</v>
      </c>
      <c r="AH7" s="481" t="s">
        <v>149</v>
      </c>
      <c r="AI7" s="480" t="s">
        <v>148</v>
      </c>
      <c r="AJ7" s="480" t="s">
        <v>147</v>
      </c>
      <c r="AK7" s="481" t="s">
        <v>149</v>
      </c>
      <c r="AL7" s="480" t="s">
        <v>148</v>
      </c>
      <c r="AM7" s="480" t="s">
        <v>147</v>
      </c>
      <c r="AN7" s="481" t="s">
        <v>149</v>
      </c>
      <c r="AO7" s="480" t="s">
        <v>148</v>
      </c>
      <c r="AP7" s="480" t="s">
        <v>147</v>
      </c>
      <c r="AQ7" s="481" t="s">
        <v>149</v>
      </c>
      <c r="AR7" s="480" t="s">
        <v>148</v>
      </c>
      <c r="AS7" s="480" t="s">
        <v>147</v>
      </c>
      <c r="AT7" s="481" t="s">
        <v>149</v>
      </c>
      <c r="AU7" s="480" t="s">
        <v>148</v>
      </c>
      <c r="AV7" s="480" t="s">
        <v>147</v>
      </c>
      <c r="AW7" s="481" t="s">
        <v>149</v>
      </c>
      <c r="AX7" s="480" t="s">
        <v>148</v>
      </c>
      <c r="AY7" s="480" t="s">
        <v>147</v>
      </c>
      <c r="AZ7" s="482" t="s">
        <v>149</v>
      </c>
      <c r="BA7" s="483"/>
      <c r="BB7" s="484" t="s">
        <v>6</v>
      </c>
    </row>
    <row r="8" spans="1:56" s="250" customFormat="1" ht="38.25" customHeight="1" thickBot="1" x14ac:dyDescent="0.3">
      <c r="A8" s="1072" t="s">
        <v>7</v>
      </c>
      <c r="B8" s="485"/>
      <c r="C8" s="486"/>
      <c r="D8" s="487"/>
      <c r="E8" s="487"/>
      <c r="F8" s="487"/>
      <c r="G8" s="488" t="s">
        <v>8</v>
      </c>
      <c r="H8" s="489" t="s">
        <v>31</v>
      </c>
      <c r="I8" s="488" t="s">
        <v>9</v>
      </c>
      <c r="J8" s="490" t="s">
        <v>10</v>
      </c>
      <c r="K8" s="491" t="s">
        <v>32</v>
      </c>
      <c r="L8" s="492" t="s">
        <v>129</v>
      </c>
      <c r="M8" s="493"/>
      <c r="N8" s="494" t="s">
        <v>129</v>
      </c>
      <c r="O8" s="495" t="s">
        <v>130</v>
      </c>
      <c r="P8" s="496" t="s">
        <v>131</v>
      </c>
      <c r="Q8" s="494" t="s">
        <v>129</v>
      </c>
      <c r="R8" s="495" t="s">
        <v>132</v>
      </c>
      <c r="S8" s="496" t="s">
        <v>133</v>
      </c>
      <c r="T8" s="494" t="s">
        <v>129</v>
      </c>
      <c r="U8" s="495" t="s">
        <v>117</v>
      </c>
      <c r="V8" s="496" t="s">
        <v>118</v>
      </c>
      <c r="W8" s="494" t="s">
        <v>129</v>
      </c>
      <c r="X8" s="495" t="s">
        <v>132</v>
      </c>
      <c r="Y8" s="496" t="s">
        <v>134</v>
      </c>
      <c r="Z8" s="494" t="s">
        <v>129</v>
      </c>
      <c r="AA8" s="495" t="s">
        <v>135</v>
      </c>
      <c r="AB8" s="497" t="s">
        <v>136</v>
      </c>
      <c r="AC8" s="494" t="s">
        <v>129</v>
      </c>
      <c r="AD8" s="498" t="s">
        <v>135</v>
      </c>
      <c r="AE8" s="497" t="s">
        <v>136</v>
      </c>
      <c r="AF8" s="494" t="s">
        <v>129</v>
      </c>
      <c r="AG8" s="498" t="s">
        <v>135</v>
      </c>
      <c r="AH8" s="497" t="s">
        <v>136</v>
      </c>
      <c r="AI8" s="494" t="s">
        <v>129</v>
      </c>
      <c r="AJ8" s="498" t="s">
        <v>135</v>
      </c>
      <c r="AK8" s="497" t="s">
        <v>136</v>
      </c>
      <c r="AL8" s="494" t="s">
        <v>129</v>
      </c>
      <c r="AM8" s="498" t="s">
        <v>135</v>
      </c>
      <c r="AN8" s="497" t="s">
        <v>136</v>
      </c>
      <c r="AO8" s="494" t="s">
        <v>129</v>
      </c>
      <c r="AP8" s="498" t="s">
        <v>135</v>
      </c>
      <c r="AQ8" s="497" t="s">
        <v>136</v>
      </c>
      <c r="AR8" s="494" t="s">
        <v>129</v>
      </c>
      <c r="AS8" s="498" t="s">
        <v>135</v>
      </c>
      <c r="AT8" s="497" t="s">
        <v>136</v>
      </c>
      <c r="AU8" s="494" t="s">
        <v>129</v>
      </c>
      <c r="AV8" s="495" t="s">
        <v>119</v>
      </c>
      <c r="AW8" s="497" t="s">
        <v>120</v>
      </c>
      <c r="AX8" s="499" t="s">
        <v>129</v>
      </c>
      <c r="AY8" s="500" t="s">
        <v>132</v>
      </c>
      <c r="AZ8" s="501" t="s">
        <v>137</v>
      </c>
      <c r="BA8" s="502" t="s">
        <v>138</v>
      </c>
      <c r="BB8" s="503" t="s">
        <v>11</v>
      </c>
    </row>
    <row r="9" spans="1:56" s="250" customFormat="1" ht="26.5" thickBot="1" x14ac:dyDescent="0.3">
      <c r="A9" s="1073"/>
      <c r="B9" s="485"/>
      <c r="C9" s="486" t="s">
        <v>12</v>
      </c>
      <c r="D9" s="487" t="s">
        <v>33</v>
      </c>
      <c r="E9" s="504" t="s">
        <v>122</v>
      </c>
      <c r="F9" s="505" t="s">
        <v>123</v>
      </c>
      <c r="G9" s="506"/>
      <c r="H9" s="507" t="s">
        <v>260</v>
      </c>
      <c r="I9" s="508">
        <v>6.1960000000000001E-2</v>
      </c>
      <c r="J9" s="508"/>
      <c r="K9" s="509"/>
      <c r="L9" s="510"/>
      <c r="M9" s="511"/>
      <c r="N9" s="980" t="str">
        <f>'Detailed Lump Sum Budget'!C3</f>
        <v>Inserire titolo WP1</v>
      </c>
      <c r="O9" s="981"/>
      <c r="P9" s="1047"/>
      <c r="Q9" s="1048" t="str">
        <f>'Detailed Lump Sum Budget'!F3</f>
        <v>Inserire titolo WP2</v>
      </c>
      <c r="R9" s="981"/>
      <c r="S9" s="1047"/>
      <c r="T9" s="1048" t="str">
        <f>'Detailed Lump Sum Budget'!I3</f>
        <v>Inserire titolo WP3</v>
      </c>
      <c r="U9" s="981"/>
      <c r="V9" s="1047"/>
      <c r="W9" s="1048" t="str">
        <f>'Detailed Lump Sum Budget'!L3</f>
        <v>Inserire titolo WP4</v>
      </c>
      <c r="X9" s="981"/>
      <c r="Y9" s="1047"/>
      <c r="Z9" s="1048" t="str">
        <f>'Detailed Lump Sum Budget'!O3</f>
        <v>Inserire titolo WP5</v>
      </c>
      <c r="AA9" s="981"/>
      <c r="AB9" s="1047"/>
      <c r="AC9" s="1048" t="str">
        <f>'Detailed Lump Sum Budget'!R3</f>
        <v>Inserire titolo WP6</v>
      </c>
      <c r="AD9" s="981"/>
      <c r="AE9" s="1047"/>
      <c r="AF9" s="1048" t="str">
        <f>'Detailed Lump Sum Budget'!U3</f>
        <v>Inserire titolo WP7</v>
      </c>
      <c r="AG9" s="981"/>
      <c r="AH9" s="1047"/>
      <c r="AI9" s="1048" t="str">
        <f>'Detailed Lump Sum Budget'!X3</f>
        <v>Inserire titolo WP8</v>
      </c>
      <c r="AJ9" s="981"/>
      <c r="AK9" s="1047"/>
      <c r="AL9" s="1048" t="str">
        <f>'Detailed Lump Sum Budget'!AA3</f>
        <v>Inserire titolo WP9</v>
      </c>
      <c r="AM9" s="981"/>
      <c r="AN9" s="1047"/>
      <c r="AO9" s="1048" t="str">
        <f>'Detailed Lump Sum Budget'!AD3</f>
        <v>Inserire titolo WP10</v>
      </c>
      <c r="AP9" s="981"/>
      <c r="AQ9" s="1047"/>
      <c r="AR9" s="1048" t="str">
        <f>'Detailed Lump Sum Budget'!AG3</f>
        <v>Inserire titolo WP11</v>
      </c>
      <c r="AS9" s="981"/>
      <c r="AT9" s="1047"/>
      <c r="AU9" s="1048" t="str">
        <f>'Detailed Lump Sum Budget'!AJ3</f>
        <v>Inserire titolo WP12</v>
      </c>
      <c r="AV9" s="981"/>
      <c r="AW9" s="1047"/>
      <c r="AX9" s="1114" t="str">
        <f>'Detailed Lump Sum Budget'!AM3</f>
        <v>Inserire titolo WP13</v>
      </c>
      <c r="AY9" s="1115"/>
      <c r="AZ9" s="1116"/>
      <c r="BA9" s="512"/>
      <c r="BB9" s="513"/>
    </row>
    <row r="10" spans="1:56" ht="25" customHeight="1" x14ac:dyDescent="0.25">
      <c r="A10" s="1073"/>
      <c r="B10" s="485"/>
      <c r="C10" s="514" t="s">
        <v>124</v>
      </c>
      <c r="D10" s="699"/>
      <c r="E10" s="515" t="s">
        <v>15</v>
      </c>
      <c r="F10" s="515" t="s">
        <v>125</v>
      </c>
      <c r="G10" s="703"/>
      <c r="H10" s="516"/>
      <c r="I10" s="517">
        <f>G10*I9</f>
        <v>0</v>
      </c>
      <c r="J10" s="517">
        <f>G10-I10</f>
        <v>0</v>
      </c>
      <c r="K10" s="518">
        <v>12</v>
      </c>
      <c r="L10" s="519">
        <f>J10/K10</f>
        <v>0</v>
      </c>
      <c r="M10" s="520"/>
      <c r="N10" s="521">
        <f>IF(O10&gt;=0.1,L10,)</f>
        <v>0</v>
      </c>
      <c r="O10" s="713"/>
      <c r="P10" s="522">
        <f>N10*O10</f>
        <v>0</v>
      </c>
      <c r="Q10" s="523">
        <f>IF(R10&gt;=0.1,L10,)</f>
        <v>0</v>
      </c>
      <c r="R10" s="713"/>
      <c r="S10" s="522">
        <f>Q10*R10</f>
        <v>0</v>
      </c>
      <c r="T10" s="523">
        <f>IF(U10&gt;=0.1,L10,)</f>
        <v>0</v>
      </c>
      <c r="U10" s="713"/>
      <c r="V10" s="522">
        <f>T10*U10</f>
        <v>0</v>
      </c>
      <c r="W10" s="523">
        <f>IF(X10&gt;=0.1,$L$10,)</f>
        <v>0</v>
      </c>
      <c r="X10" s="713"/>
      <c r="Y10" s="522">
        <f>W10*X10</f>
        <v>0</v>
      </c>
      <c r="Z10" s="523">
        <f>IF(AA10&gt;=0.1,$L$10,)</f>
        <v>0</v>
      </c>
      <c r="AA10" s="713"/>
      <c r="AB10" s="524">
        <f>Z10*AA10</f>
        <v>0</v>
      </c>
      <c r="AC10" s="523">
        <f>IF(AD10&gt;=0.1,$L$10,)</f>
        <v>0</v>
      </c>
      <c r="AD10" s="721"/>
      <c r="AE10" s="524">
        <f>AC10*AD10</f>
        <v>0</v>
      </c>
      <c r="AF10" s="523">
        <f>IF(AG10&gt;=0.1,$L$10,)</f>
        <v>0</v>
      </c>
      <c r="AG10" s="721"/>
      <c r="AH10" s="524">
        <f>AF10*AG10</f>
        <v>0</v>
      </c>
      <c r="AI10" s="523">
        <f>IF(AJ10&gt;=0.1,$L$10,)</f>
        <v>0</v>
      </c>
      <c r="AJ10" s="721"/>
      <c r="AK10" s="524">
        <f>AI10*AJ10</f>
        <v>0</v>
      </c>
      <c r="AL10" s="523">
        <f>IF(AM10&gt;=0.1,$L$10,)</f>
        <v>0</v>
      </c>
      <c r="AM10" s="721"/>
      <c r="AN10" s="524">
        <f>AL10*AM10</f>
        <v>0</v>
      </c>
      <c r="AO10" s="523">
        <f>IF(AP10&gt;=0.1,$L10,)</f>
        <v>0</v>
      </c>
      <c r="AP10" s="721"/>
      <c r="AQ10" s="524">
        <f>AO10*AP10</f>
        <v>0</v>
      </c>
      <c r="AR10" s="523">
        <f>IF(AS10&gt;=0.1,$L10,)</f>
        <v>0</v>
      </c>
      <c r="AS10" s="721"/>
      <c r="AT10" s="524">
        <f>AR10*AS10</f>
        <v>0</v>
      </c>
      <c r="AU10" s="523">
        <f>IF(AV10&gt;=0.1,$L$10,)</f>
        <v>0</v>
      </c>
      <c r="AV10" s="728"/>
      <c r="AW10" s="524">
        <f>AU10*AV10</f>
        <v>0</v>
      </c>
      <c r="AX10" s="523">
        <f>IF(AY10&gt;=0.1,$L$10,)</f>
        <v>0</v>
      </c>
      <c r="AY10" s="728"/>
      <c r="AZ10" s="525">
        <f>AX10*AY10</f>
        <v>0</v>
      </c>
      <c r="BA10" s="526">
        <f t="shared" ref="BA10:BA38" si="0">SUM(O10,R10,U10,X10,AA10,AD10,AG10,AJ10,AM10,AP10,AS10,AV10,AY10)</f>
        <v>0</v>
      </c>
      <c r="BB10" s="526">
        <f t="shared" ref="BB10:BB38" si="1">SUM(P10,S10,V10,Y10,AB10,AE10,AH10,AK10,AN10,AQ10,AT10,AW10,AZ10)</f>
        <v>0</v>
      </c>
      <c r="BD10" s="527"/>
    </row>
    <row r="11" spans="1:56" ht="13" customHeight="1" x14ac:dyDescent="0.25">
      <c r="A11" s="1073"/>
      <c r="B11" s="485"/>
      <c r="C11" s="528" t="s">
        <v>224</v>
      </c>
      <c r="D11" s="700"/>
      <c r="E11" s="515" t="s">
        <v>15</v>
      </c>
      <c r="F11" s="515" t="s">
        <v>126</v>
      </c>
      <c r="G11" s="703"/>
      <c r="H11" s="529"/>
      <c r="I11" s="517">
        <f>G11*$I$9</f>
        <v>0</v>
      </c>
      <c r="J11" s="517">
        <f t="shared" ref="J11:J37" si="2">G11-I11</f>
        <v>0</v>
      </c>
      <c r="K11" s="518">
        <v>12</v>
      </c>
      <c r="L11" s="530">
        <f t="shared" ref="L11:L35" si="3">J11/K11</f>
        <v>0</v>
      </c>
      <c r="M11" s="520"/>
      <c r="N11" s="521">
        <f t="shared" ref="N11:N20" si="4">IF(O11&gt;=0.1,L11,)</f>
        <v>0</v>
      </c>
      <c r="O11" s="714"/>
      <c r="P11" s="531">
        <f t="shared" ref="P11:P30" si="5">N11*O11</f>
        <v>0</v>
      </c>
      <c r="Q11" s="523">
        <f t="shared" ref="Q11:Q20" si="6">IF(R11&gt;=0.1,L11,)</f>
        <v>0</v>
      </c>
      <c r="R11" s="714"/>
      <c r="S11" s="522">
        <f t="shared" ref="S11:S20" si="7">Q11*R11</f>
        <v>0</v>
      </c>
      <c r="T11" s="523">
        <f t="shared" ref="T11:T20" si="8">IF(U11&gt;=0.1,L11,)</f>
        <v>0</v>
      </c>
      <c r="U11" s="714"/>
      <c r="V11" s="522">
        <f t="shared" ref="V11:V20" si="9">T11*U11</f>
        <v>0</v>
      </c>
      <c r="W11" s="523">
        <f t="shared" ref="W11:W20" si="10">IF(X11&gt;=0.1,L11,)</f>
        <v>0</v>
      </c>
      <c r="X11" s="714"/>
      <c r="Y11" s="522">
        <f t="shared" ref="Y11:Y20" si="11">W11*X11</f>
        <v>0</v>
      </c>
      <c r="Z11" s="523">
        <f t="shared" ref="Z11:Z20" si="12">IF(AA11&gt;=0.1,L11,)</f>
        <v>0</v>
      </c>
      <c r="AA11" s="716"/>
      <c r="AB11" s="524">
        <f t="shared" ref="AB11:AB20" si="13">Z11*AA11</f>
        <v>0</v>
      </c>
      <c r="AC11" s="532">
        <f t="shared" ref="AC11:AC20" si="14">IF(AD11&gt;=0.1,L11,)</f>
        <v>0</v>
      </c>
      <c r="AD11" s="722"/>
      <c r="AE11" s="524">
        <f t="shared" ref="AE11:AE20" si="15">AC11*AD11</f>
        <v>0</v>
      </c>
      <c r="AF11" s="532">
        <f t="shared" ref="AF11:AF20" si="16">IF(AG11&gt;=0.1,L11,)</f>
        <v>0</v>
      </c>
      <c r="AG11" s="722"/>
      <c r="AH11" s="524">
        <f t="shared" ref="AH11:AH20" si="17">AF11*AG11</f>
        <v>0</v>
      </c>
      <c r="AI11" s="532">
        <f t="shared" ref="AI11:AI20" si="18">IF(AJ11&gt;=0.1,L11,)</f>
        <v>0</v>
      </c>
      <c r="AJ11" s="722"/>
      <c r="AK11" s="524">
        <f>AI11*AJ11</f>
        <v>0</v>
      </c>
      <c r="AL11" s="532">
        <f>IF(AM11&gt;=0.1,L11,)</f>
        <v>0</v>
      </c>
      <c r="AM11" s="722"/>
      <c r="AN11" s="524">
        <f>AL11*AM11</f>
        <v>0</v>
      </c>
      <c r="AO11" s="523">
        <f t="shared" ref="AO11:AO20" si="19">IF(AP11&gt;=0.1,$L11,)</f>
        <v>0</v>
      </c>
      <c r="AP11" s="722"/>
      <c r="AQ11" s="524">
        <f t="shared" ref="AQ11:AQ20" si="20">AO11*AP11</f>
        <v>0</v>
      </c>
      <c r="AR11" s="523">
        <f t="shared" ref="AR11:AR20" si="21">IF(AS11&gt;=0.1,$L11,)</f>
        <v>0</v>
      </c>
      <c r="AS11" s="721"/>
      <c r="AT11" s="524">
        <f t="shared" ref="AT11:AT19" si="22">AR11*AS11</f>
        <v>0</v>
      </c>
      <c r="AU11" s="532">
        <f t="shared" ref="AU11:AU20" si="23">IF(AV11&gt;=0.1,L11,)</f>
        <v>0</v>
      </c>
      <c r="AV11" s="728"/>
      <c r="AW11" s="524">
        <f t="shared" ref="AW11:AW20" si="24">AU11*AV11</f>
        <v>0</v>
      </c>
      <c r="AX11" s="532">
        <f t="shared" ref="AX11:AX20" si="25">IF(AY11&gt;=0.1,L11,)</f>
        <v>0</v>
      </c>
      <c r="AY11" s="728"/>
      <c r="AZ11" s="533">
        <f t="shared" ref="AZ11:AZ20" si="26">AX11*AY11</f>
        <v>0</v>
      </c>
      <c r="BA11" s="526">
        <f>SUM(O11,R11,U11,X11,AA11,AD11,AG11,AJ11,AM11,AP11,AS11,AV11,AY11)</f>
        <v>0</v>
      </c>
      <c r="BB11" s="526">
        <f t="shared" si="1"/>
        <v>0</v>
      </c>
      <c r="BD11" s="527"/>
    </row>
    <row r="12" spans="1:56" ht="13" customHeight="1" x14ac:dyDescent="0.25">
      <c r="A12" s="1073"/>
      <c r="B12" s="485"/>
      <c r="C12" s="698" t="s">
        <v>224</v>
      </c>
      <c r="D12" s="701"/>
      <c r="E12" s="515" t="s">
        <v>15</v>
      </c>
      <c r="F12" s="515" t="s">
        <v>126</v>
      </c>
      <c r="G12" s="704"/>
      <c r="H12" s="529"/>
      <c r="I12" s="517">
        <f t="shared" ref="I12:I20" si="27">G12*$I$9</f>
        <v>0</v>
      </c>
      <c r="J12" s="517">
        <f>G12-I12</f>
        <v>0</v>
      </c>
      <c r="K12" s="518">
        <v>12</v>
      </c>
      <c r="L12" s="530">
        <f t="shared" si="3"/>
        <v>0</v>
      </c>
      <c r="M12" s="520"/>
      <c r="N12" s="521">
        <f t="shared" si="4"/>
        <v>0</v>
      </c>
      <c r="O12" s="714"/>
      <c r="P12" s="531">
        <f t="shared" si="5"/>
        <v>0</v>
      </c>
      <c r="Q12" s="523">
        <f t="shared" si="6"/>
        <v>0</v>
      </c>
      <c r="R12" s="714"/>
      <c r="S12" s="522">
        <f t="shared" si="7"/>
        <v>0</v>
      </c>
      <c r="T12" s="523">
        <f t="shared" si="8"/>
        <v>0</v>
      </c>
      <c r="U12" s="714"/>
      <c r="V12" s="522">
        <f t="shared" si="9"/>
        <v>0</v>
      </c>
      <c r="W12" s="523">
        <f t="shared" si="10"/>
        <v>0</v>
      </c>
      <c r="X12" s="714"/>
      <c r="Y12" s="522">
        <f t="shared" si="11"/>
        <v>0</v>
      </c>
      <c r="Z12" s="523">
        <f t="shared" si="12"/>
        <v>0</v>
      </c>
      <c r="AA12" s="716"/>
      <c r="AB12" s="524">
        <f t="shared" si="13"/>
        <v>0</v>
      </c>
      <c r="AC12" s="532">
        <f t="shared" si="14"/>
        <v>0</v>
      </c>
      <c r="AD12" s="722"/>
      <c r="AE12" s="524">
        <f t="shared" si="15"/>
        <v>0</v>
      </c>
      <c r="AF12" s="532">
        <f t="shared" si="16"/>
        <v>0</v>
      </c>
      <c r="AG12" s="722"/>
      <c r="AH12" s="524">
        <f t="shared" si="17"/>
        <v>0</v>
      </c>
      <c r="AI12" s="532">
        <f t="shared" si="18"/>
        <v>0</v>
      </c>
      <c r="AJ12" s="722"/>
      <c r="AK12" s="524">
        <f t="shared" ref="AK12:AK20" si="28">AI12*AJ12</f>
        <v>0</v>
      </c>
      <c r="AL12" s="532">
        <f t="shared" ref="AL12:AL20" si="29">IF(AM12&gt;=0.1,L12,)</f>
        <v>0</v>
      </c>
      <c r="AM12" s="722"/>
      <c r="AN12" s="524">
        <f t="shared" ref="AN12:AN20" si="30">AL12*AM12</f>
        <v>0</v>
      </c>
      <c r="AO12" s="523">
        <f t="shared" si="19"/>
        <v>0</v>
      </c>
      <c r="AP12" s="722"/>
      <c r="AQ12" s="524">
        <f t="shared" si="20"/>
        <v>0</v>
      </c>
      <c r="AR12" s="523">
        <f t="shared" si="21"/>
        <v>0</v>
      </c>
      <c r="AS12" s="721"/>
      <c r="AT12" s="524">
        <f t="shared" si="22"/>
        <v>0</v>
      </c>
      <c r="AU12" s="532">
        <f t="shared" si="23"/>
        <v>0</v>
      </c>
      <c r="AV12" s="728"/>
      <c r="AW12" s="524">
        <f t="shared" si="24"/>
        <v>0</v>
      </c>
      <c r="AX12" s="532">
        <f t="shared" si="25"/>
        <v>0</v>
      </c>
      <c r="AY12" s="728"/>
      <c r="AZ12" s="533">
        <f t="shared" si="26"/>
        <v>0</v>
      </c>
      <c r="BA12" s="526">
        <f t="shared" si="0"/>
        <v>0</v>
      </c>
      <c r="BB12" s="526">
        <f t="shared" si="1"/>
        <v>0</v>
      </c>
      <c r="BD12" s="527"/>
    </row>
    <row r="13" spans="1:56" ht="13" customHeight="1" x14ac:dyDescent="0.25">
      <c r="A13" s="1073"/>
      <c r="B13" s="485"/>
      <c r="C13" s="528" t="s">
        <v>224</v>
      </c>
      <c r="D13" s="699"/>
      <c r="E13" s="515" t="s">
        <v>15</v>
      </c>
      <c r="F13" s="515" t="s">
        <v>126</v>
      </c>
      <c r="G13" s="704"/>
      <c r="H13" s="529"/>
      <c r="I13" s="517">
        <f t="shared" si="27"/>
        <v>0</v>
      </c>
      <c r="J13" s="517">
        <f t="shared" ref="J13" si="31">G13-I13</f>
        <v>0</v>
      </c>
      <c r="K13" s="518">
        <v>12</v>
      </c>
      <c r="L13" s="530">
        <f t="shared" ref="L13:L14" si="32">J13/K13</f>
        <v>0</v>
      </c>
      <c r="M13" s="520"/>
      <c r="N13" s="521">
        <f t="shared" ref="N13:N14" si="33">IF(O13&gt;=0.1,L13,)</f>
        <v>0</v>
      </c>
      <c r="O13" s="714"/>
      <c r="P13" s="531">
        <f t="shared" ref="P13:P14" si="34">N13*O13</f>
        <v>0</v>
      </c>
      <c r="Q13" s="523">
        <f t="shared" ref="Q13:Q14" si="35">IF(R13&gt;=0.1,L13,)</f>
        <v>0</v>
      </c>
      <c r="R13" s="714"/>
      <c r="S13" s="522">
        <f t="shared" ref="S13:S14" si="36">Q13*R13</f>
        <v>0</v>
      </c>
      <c r="T13" s="523">
        <f t="shared" ref="T13:T14" si="37">IF(U13&gt;=0.1,L13,)</f>
        <v>0</v>
      </c>
      <c r="U13" s="714"/>
      <c r="V13" s="522">
        <f t="shared" ref="V13:V14" si="38">T13*U13</f>
        <v>0</v>
      </c>
      <c r="W13" s="523">
        <f t="shared" ref="W13:W14" si="39">IF(X13&gt;=0.1,L13,)</f>
        <v>0</v>
      </c>
      <c r="X13" s="714"/>
      <c r="Y13" s="522">
        <f t="shared" ref="Y13:Y14" si="40">W13*X13</f>
        <v>0</v>
      </c>
      <c r="Z13" s="523">
        <f t="shared" ref="Z13:Z14" si="41">IF(AA13&gt;=0.1,L13,)</f>
        <v>0</v>
      </c>
      <c r="AA13" s="716"/>
      <c r="AB13" s="524">
        <f t="shared" ref="AB13:AB14" si="42">Z13*AA13</f>
        <v>0</v>
      </c>
      <c r="AC13" s="532">
        <f t="shared" ref="AC13:AC14" si="43">IF(AD13&gt;=0.1,L13,)</f>
        <v>0</v>
      </c>
      <c r="AD13" s="722"/>
      <c r="AE13" s="524">
        <f t="shared" ref="AE13:AE14" si="44">AC13*AD13</f>
        <v>0</v>
      </c>
      <c r="AF13" s="532">
        <f t="shared" si="16"/>
        <v>0</v>
      </c>
      <c r="AG13" s="722"/>
      <c r="AH13" s="524">
        <f t="shared" ref="AH13:AH14" si="45">AF13*AG13</f>
        <v>0</v>
      </c>
      <c r="AI13" s="532">
        <f t="shared" si="18"/>
        <v>0</v>
      </c>
      <c r="AJ13" s="722"/>
      <c r="AK13" s="524">
        <f t="shared" ref="AK13:AK14" si="46">AI13*AJ13</f>
        <v>0</v>
      </c>
      <c r="AL13" s="532">
        <f t="shared" ref="AL13:AL14" si="47">IF(AM13&gt;=0.1,L13,)</f>
        <v>0</v>
      </c>
      <c r="AM13" s="722"/>
      <c r="AN13" s="524">
        <f t="shared" ref="AN13:AN14" si="48">AL13*AM13</f>
        <v>0</v>
      </c>
      <c r="AO13" s="523">
        <f t="shared" si="19"/>
        <v>0</v>
      </c>
      <c r="AP13" s="722"/>
      <c r="AQ13" s="524">
        <f t="shared" ref="AQ13:AQ14" si="49">AO13*AP13</f>
        <v>0</v>
      </c>
      <c r="AR13" s="523">
        <f t="shared" si="21"/>
        <v>0</v>
      </c>
      <c r="AS13" s="721"/>
      <c r="AT13" s="524">
        <f t="shared" ref="AT13:AT14" si="50">AR13*AS13</f>
        <v>0</v>
      </c>
      <c r="AU13" s="532">
        <f t="shared" ref="AU13:AU14" si="51">IF(AV13&gt;=0.1,L13,)</f>
        <v>0</v>
      </c>
      <c r="AV13" s="728"/>
      <c r="AW13" s="524">
        <f t="shared" ref="AW13:AW14" si="52">AU13*AV13</f>
        <v>0</v>
      </c>
      <c r="AX13" s="532">
        <f t="shared" ref="AX13:AX14" si="53">IF(AY13&gt;=0.1,L13,)</f>
        <v>0</v>
      </c>
      <c r="AY13" s="728"/>
      <c r="AZ13" s="533">
        <f t="shared" ref="AZ13:AZ14" si="54">AX13*AY13</f>
        <v>0</v>
      </c>
      <c r="BA13" s="526">
        <f t="shared" si="0"/>
        <v>0</v>
      </c>
      <c r="BB13" s="526">
        <f t="shared" si="1"/>
        <v>0</v>
      </c>
      <c r="BD13" s="527"/>
    </row>
    <row r="14" spans="1:56" ht="13" customHeight="1" x14ac:dyDescent="0.25">
      <c r="A14" s="1073"/>
      <c r="B14" s="485"/>
      <c r="C14" s="528" t="s">
        <v>224</v>
      </c>
      <c r="D14" s="699"/>
      <c r="E14" s="515" t="s">
        <v>15</v>
      </c>
      <c r="F14" s="515" t="s">
        <v>126</v>
      </c>
      <c r="G14" s="704"/>
      <c r="H14" s="529"/>
      <c r="I14" s="517">
        <f t="shared" si="27"/>
        <v>0</v>
      </c>
      <c r="J14" s="517">
        <f>G14-I14</f>
        <v>0</v>
      </c>
      <c r="K14" s="518">
        <v>12</v>
      </c>
      <c r="L14" s="530">
        <f t="shared" si="32"/>
        <v>0</v>
      </c>
      <c r="M14" s="520"/>
      <c r="N14" s="521">
        <f t="shared" si="33"/>
        <v>0</v>
      </c>
      <c r="O14" s="714"/>
      <c r="P14" s="531">
        <f t="shared" si="34"/>
        <v>0</v>
      </c>
      <c r="Q14" s="523">
        <f t="shared" si="35"/>
        <v>0</v>
      </c>
      <c r="R14" s="714"/>
      <c r="S14" s="522">
        <f t="shared" si="36"/>
        <v>0</v>
      </c>
      <c r="T14" s="523">
        <f t="shared" si="37"/>
        <v>0</v>
      </c>
      <c r="U14" s="714"/>
      <c r="V14" s="522">
        <f t="shared" si="38"/>
        <v>0</v>
      </c>
      <c r="W14" s="523">
        <f t="shared" si="39"/>
        <v>0</v>
      </c>
      <c r="X14" s="714"/>
      <c r="Y14" s="522">
        <f t="shared" si="40"/>
        <v>0</v>
      </c>
      <c r="Z14" s="523">
        <f t="shared" si="41"/>
        <v>0</v>
      </c>
      <c r="AA14" s="716"/>
      <c r="AB14" s="524">
        <f t="shared" si="42"/>
        <v>0</v>
      </c>
      <c r="AC14" s="532">
        <f t="shared" si="43"/>
        <v>0</v>
      </c>
      <c r="AD14" s="722"/>
      <c r="AE14" s="524">
        <f t="shared" si="44"/>
        <v>0</v>
      </c>
      <c r="AF14" s="532">
        <f t="shared" si="16"/>
        <v>0</v>
      </c>
      <c r="AG14" s="722"/>
      <c r="AH14" s="524">
        <f t="shared" si="45"/>
        <v>0</v>
      </c>
      <c r="AI14" s="532">
        <f t="shared" si="18"/>
        <v>0</v>
      </c>
      <c r="AJ14" s="722"/>
      <c r="AK14" s="524">
        <f t="shared" si="46"/>
        <v>0</v>
      </c>
      <c r="AL14" s="532">
        <f t="shared" si="47"/>
        <v>0</v>
      </c>
      <c r="AM14" s="722"/>
      <c r="AN14" s="524">
        <f t="shared" si="48"/>
        <v>0</v>
      </c>
      <c r="AO14" s="523">
        <f t="shared" si="19"/>
        <v>0</v>
      </c>
      <c r="AP14" s="722"/>
      <c r="AQ14" s="524">
        <f t="shared" si="49"/>
        <v>0</v>
      </c>
      <c r="AR14" s="523">
        <f t="shared" si="21"/>
        <v>0</v>
      </c>
      <c r="AS14" s="721"/>
      <c r="AT14" s="524">
        <f t="shared" si="50"/>
        <v>0</v>
      </c>
      <c r="AU14" s="532">
        <f t="shared" si="51"/>
        <v>0</v>
      </c>
      <c r="AV14" s="728"/>
      <c r="AW14" s="524">
        <f t="shared" si="52"/>
        <v>0</v>
      </c>
      <c r="AX14" s="532">
        <f t="shared" si="53"/>
        <v>0</v>
      </c>
      <c r="AY14" s="728"/>
      <c r="AZ14" s="533">
        <f t="shared" si="54"/>
        <v>0</v>
      </c>
      <c r="BA14" s="526">
        <f t="shared" si="0"/>
        <v>0</v>
      </c>
      <c r="BB14" s="526">
        <f t="shared" si="1"/>
        <v>0</v>
      </c>
      <c r="BD14" s="527"/>
    </row>
    <row r="15" spans="1:56" ht="13" customHeight="1" x14ac:dyDescent="0.25">
      <c r="A15" s="1073"/>
      <c r="B15" s="485"/>
      <c r="C15" s="528" t="s">
        <v>224</v>
      </c>
      <c r="D15" s="699"/>
      <c r="E15" s="515" t="s">
        <v>15</v>
      </c>
      <c r="F15" s="515" t="s">
        <v>126</v>
      </c>
      <c r="G15" s="704"/>
      <c r="H15" s="529"/>
      <c r="I15" s="517">
        <f t="shared" si="27"/>
        <v>0</v>
      </c>
      <c r="J15" s="517">
        <f>G15-I15</f>
        <v>0</v>
      </c>
      <c r="K15" s="518">
        <v>12</v>
      </c>
      <c r="L15" s="530">
        <f t="shared" si="3"/>
        <v>0</v>
      </c>
      <c r="M15" s="520"/>
      <c r="N15" s="521">
        <f t="shared" si="4"/>
        <v>0</v>
      </c>
      <c r="O15" s="714"/>
      <c r="P15" s="531">
        <f t="shared" si="5"/>
        <v>0</v>
      </c>
      <c r="Q15" s="523">
        <f t="shared" si="6"/>
        <v>0</v>
      </c>
      <c r="R15" s="714"/>
      <c r="S15" s="522">
        <f t="shared" si="7"/>
        <v>0</v>
      </c>
      <c r="T15" s="523">
        <f t="shared" si="8"/>
        <v>0</v>
      </c>
      <c r="U15" s="714"/>
      <c r="V15" s="522">
        <f t="shared" si="9"/>
        <v>0</v>
      </c>
      <c r="W15" s="523">
        <f t="shared" si="10"/>
        <v>0</v>
      </c>
      <c r="X15" s="714"/>
      <c r="Y15" s="522">
        <f t="shared" si="11"/>
        <v>0</v>
      </c>
      <c r="Z15" s="523">
        <f t="shared" si="12"/>
        <v>0</v>
      </c>
      <c r="AA15" s="716"/>
      <c r="AB15" s="524">
        <f t="shared" si="13"/>
        <v>0</v>
      </c>
      <c r="AC15" s="532">
        <f t="shared" si="14"/>
        <v>0</v>
      </c>
      <c r="AD15" s="722"/>
      <c r="AE15" s="524">
        <f t="shared" si="15"/>
        <v>0</v>
      </c>
      <c r="AF15" s="532">
        <f t="shared" si="16"/>
        <v>0</v>
      </c>
      <c r="AG15" s="722"/>
      <c r="AH15" s="524">
        <f t="shared" si="17"/>
        <v>0</v>
      </c>
      <c r="AI15" s="532">
        <f t="shared" si="18"/>
        <v>0</v>
      </c>
      <c r="AJ15" s="722"/>
      <c r="AK15" s="524">
        <f t="shared" si="28"/>
        <v>0</v>
      </c>
      <c r="AL15" s="532">
        <f t="shared" si="29"/>
        <v>0</v>
      </c>
      <c r="AM15" s="722"/>
      <c r="AN15" s="524">
        <f t="shared" si="30"/>
        <v>0</v>
      </c>
      <c r="AO15" s="523">
        <f t="shared" si="19"/>
        <v>0</v>
      </c>
      <c r="AP15" s="722"/>
      <c r="AQ15" s="524">
        <f t="shared" si="20"/>
        <v>0</v>
      </c>
      <c r="AR15" s="523">
        <f t="shared" si="21"/>
        <v>0</v>
      </c>
      <c r="AS15" s="721"/>
      <c r="AT15" s="524">
        <f t="shared" si="22"/>
        <v>0</v>
      </c>
      <c r="AU15" s="532">
        <f t="shared" si="23"/>
        <v>0</v>
      </c>
      <c r="AV15" s="728"/>
      <c r="AW15" s="524">
        <f t="shared" si="24"/>
        <v>0</v>
      </c>
      <c r="AX15" s="532">
        <f t="shared" si="25"/>
        <v>0</v>
      </c>
      <c r="AY15" s="728"/>
      <c r="AZ15" s="533">
        <f t="shared" si="26"/>
        <v>0</v>
      </c>
      <c r="BA15" s="526">
        <f t="shared" si="0"/>
        <v>0</v>
      </c>
      <c r="BB15" s="526">
        <f t="shared" si="1"/>
        <v>0</v>
      </c>
      <c r="BD15" s="527"/>
    </row>
    <row r="16" spans="1:56" ht="13" customHeight="1" x14ac:dyDescent="0.25">
      <c r="A16" s="1073"/>
      <c r="B16" s="485"/>
      <c r="C16" s="528" t="s">
        <v>224</v>
      </c>
      <c r="D16" s="700"/>
      <c r="E16" s="515" t="s">
        <v>15</v>
      </c>
      <c r="F16" s="515" t="s">
        <v>126</v>
      </c>
      <c r="G16" s="704"/>
      <c r="H16" s="529"/>
      <c r="I16" s="517">
        <f t="shared" si="27"/>
        <v>0</v>
      </c>
      <c r="J16" s="517">
        <f>G16-I16</f>
        <v>0</v>
      </c>
      <c r="K16" s="518">
        <v>12</v>
      </c>
      <c r="L16" s="530">
        <f t="shared" si="3"/>
        <v>0</v>
      </c>
      <c r="M16" s="520"/>
      <c r="N16" s="521">
        <f t="shared" si="4"/>
        <v>0</v>
      </c>
      <c r="O16" s="714"/>
      <c r="P16" s="531">
        <f t="shared" si="5"/>
        <v>0</v>
      </c>
      <c r="Q16" s="523">
        <f t="shared" si="6"/>
        <v>0</v>
      </c>
      <c r="R16" s="714"/>
      <c r="S16" s="534">
        <f t="shared" si="7"/>
        <v>0</v>
      </c>
      <c r="T16" s="523">
        <f t="shared" si="8"/>
        <v>0</v>
      </c>
      <c r="U16" s="714"/>
      <c r="V16" s="522">
        <f t="shared" si="9"/>
        <v>0</v>
      </c>
      <c r="W16" s="523">
        <f t="shared" si="10"/>
        <v>0</v>
      </c>
      <c r="X16" s="714"/>
      <c r="Y16" s="522">
        <f t="shared" si="11"/>
        <v>0</v>
      </c>
      <c r="Z16" s="523">
        <f t="shared" si="12"/>
        <v>0</v>
      </c>
      <c r="AA16" s="716"/>
      <c r="AB16" s="524">
        <f t="shared" si="13"/>
        <v>0</v>
      </c>
      <c r="AC16" s="532">
        <f t="shared" si="14"/>
        <v>0</v>
      </c>
      <c r="AD16" s="722"/>
      <c r="AE16" s="524">
        <f t="shared" si="15"/>
        <v>0</v>
      </c>
      <c r="AF16" s="532">
        <f t="shared" si="16"/>
        <v>0</v>
      </c>
      <c r="AG16" s="722"/>
      <c r="AH16" s="524">
        <f t="shared" si="17"/>
        <v>0</v>
      </c>
      <c r="AI16" s="532">
        <f t="shared" si="18"/>
        <v>0</v>
      </c>
      <c r="AJ16" s="722"/>
      <c r="AK16" s="524">
        <f t="shared" si="28"/>
        <v>0</v>
      </c>
      <c r="AL16" s="532">
        <f t="shared" si="29"/>
        <v>0</v>
      </c>
      <c r="AM16" s="722"/>
      <c r="AN16" s="524">
        <f t="shared" si="30"/>
        <v>0</v>
      </c>
      <c r="AO16" s="523">
        <f t="shared" si="19"/>
        <v>0</v>
      </c>
      <c r="AP16" s="722"/>
      <c r="AQ16" s="524">
        <f t="shared" si="20"/>
        <v>0</v>
      </c>
      <c r="AR16" s="523">
        <f t="shared" si="21"/>
        <v>0</v>
      </c>
      <c r="AS16" s="721"/>
      <c r="AT16" s="524">
        <f t="shared" si="22"/>
        <v>0</v>
      </c>
      <c r="AU16" s="532">
        <f t="shared" si="23"/>
        <v>0</v>
      </c>
      <c r="AV16" s="728"/>
      <c r="AW16" s="524">
        <f t="shared" si="24"/>
        <v>0</v>
      </c>
      <c r="AX16" s="532">
        <f t="shared" si="25"/>
        <v>0</v>
      </c>
      <c r="AY16" s="728"/>
      <c r="AZ16" s="533">
        <f t="shared" si="26"/>
        <v>0</v>
      </c>
      <c r="BA16" s="535">
        <f t="shared" si="0"/>
        <v>0</v>
      </c>
      <c r="BB16" s="526">
        <f t="shared" si="1"/>
        <v>0</v>
      </c>
      <c r="BD16" s="527"/>
    </row>
    <row r="17" spans="1:56" ht="13" customHeight="1" x14ac:dyDescent="0.25">
      <c r="A17" s="1073"/>
      <c r="B17" s="485"/>
      <c r="C17" s="528" t="s">
        <v>224</v>
      </c>
      <c r="D17" s="700"/>
      <c r="E17" s="515" t="s">
        <v>15</v>
      </c>
      <c r="F17" s="515" t="s">
        <v>126</v>
      </c>
      <c r="G17" s="704"/>
      <c r="H17" s="529"/>
      <c r="I17" s="517">
        <f t="shared" si="27"/>
        <v>0</v>
      </c>
      <c r="J17" s="517">
        <f>G17-I17</f>
        <v>0</v>
      </c>
      <c r="K17" s="518">
        <v>12</v>
      </c>
      <c r="L17" s="530">
        <f t="shared" ref="L17:L18" si="55">J17/K17</f>
        <v>0</v>
      </c>
      <c r="M17" s="520"/>
      <c r="N17" s="521">
        <f t="shared" ref="N17:N18" si="56">IF(O17&gt;=0.1,L17,)</f>
        <v>0</v>
      </c>
      <c r="O17" s="714"/>
      <c r="P17" s="531">
        <f t="shared" ref="P17:P18" si="57">N17*O17</f>
        <v>0</v>
      </c>
      <c r="Q17" s="523">
        <f t="shared" ref="Q17:Q18" si="58">IF(R17&gt;=0.1,L17,)</f>
        <v>0</v>
      </c>
      <c r="R17" s="716"/>
      <c r="S17" s="531">
        <f t="shared" ref="S17:S18" si="59">Q17*R17</f>
        <v>0</v>
      </c>
      <c r="T17" s="536">
        <f t="shared" ref="T17:T18" si="60">IF(U17&gt;=0.1,L17,)</f>
        <v>0</v>
      </c>
      <c r="U17" s="714"/>
      <c r="V17" s="522">
        <f t="shared" ref="V17:V18" si="61">T17*U17</f>
        <v>0</v>
      </c>
      <c r="W17" s="523">
        <f t="shared" ref="W17:W18" si="62">IF(X17&gt;=0.1,L17,)</f>
        <v>0</v>
      </c>
      <c r="X17" s="714"/>
      <c r="Y17" s="522">
        <f t="shared" ref="Y17:Y18" si="63">W17*X17</f>
        <v>0</v>
      </c>
      <c r="Z17" s="523">
        <f t="shared" ref="Z17:Z18" si="64">IF(AA17&gt;=0.1,L17,)</f>
        <v>0</v>
      </c>
      <c r="AA17" s="716"/>
      <c r="AB17" s="524">
        <f t="shared" ref="AB17:AB18" si="65">Z17*AA17</f>
        <v>0</v>
      </c>
      <c r="AC17" s="532">
        <f t="shared" ref="AC17:AC18" si="66">IF(AD17&gt;=0.1,L17,)</f>
        <v>0</v>
      </c>
      <c r="AD17" s="722"/>
      <c r="AE17" s="524">
        <f t="shared" ref="AE17:AE18" si="67">AC17*AD17</f>
        <v>0</v>
      </c>
      <c r="AF17" s="532">
        <f t="shared" si="16"/>
        <v>0</v>
      </c>
      <c r="AG17" s="722"/>
      <c r="AH17" s="524">
        <f t="shared" ref="AH17:AH18" si="68">AF17*AG17</f>
        <v>0</v>
      </c>
      <c r="AI17" s="532">
        <f t="shared" si="18"/>
        <v>0</v>
      </c>
      <c r="AJ17" s="722"/>
      <c r="AK17" s="524">
        <f t="shared" ref="AK17:AK18" si="69">AI17*AJ17</f>
        <v>0</v>
      </c>
      <c r="AL17" s="532">
        <f t="shared" ref="AL17:AL18" si="70">IF(AM17&gt;=0.1,L17,)</f>
        <v>0</v>
      </c>
      <c r="AM17" s="722"/>
      <c r="AN17" s="524">
        <f t="shared" ref="AN17:AN18" si="71">AL17*AM17</f>
        <v>0</v>
      </c>
      <c r="AO17" s="523">
        <f t="shared" si="19"/>
        <v>0</v>
      </c>
      <c r="AP17" s="722"/>
      <c r="AQ17" s="524">
        <f t="shared" ref="AQ17:AQ18" si="72">AO17*AP17</f>
        <v>0</v>
      </c>
      <c r="AR17" s="523">
        <f t="shared" si="21"/>
        <v>0</v>
      </c>
      <c r="AS17" s="721"/>
      <c r="AT17" s="524">
        <f t="shared" ref="AT17:AT18" si="73">AR17*AS17</f>
        <v>0</v>
      </c>
      <c r="AU17" s="532">
        <f t="shared" ref="AU17:AU18" si="74">IF(AV17&gt;=0.1,L17,)</f>
        <v>0</v>
      </c>
      <c r="AV17" s="728"/>
      <c r="AW17" s="524">
        <f t="shared" ref="AW17:AW18" si="75">AU17*AV17</f>
        <v>0</v>
      </c>
      <c r="AX17" s="532">
        <f t="shared" ref="AX17:AX18" si="76">IF(AY17&gt;=0.1,L17,)</f>
        <v>0</v>
      </c>
      <c r="AY17" s="728"/>
      <c r="AZ17" s="533">
        <f>AX17*AY17</f>
        <v>0</v>
      </c>
      <c r="BA17" s="526">
        <f t="shared" si="0"/>
        <v>0</v>
      </c>
      <c r="BB17" s="526">
        <f t="shared" si="1"/>
        <v>0</v>
      </c>
      <c r="BD17" s="527"/>
    </row>
    <row r="18" spans="1:56" ht="13" customHeight="1" x14ac:dyDescent="0.25">
      <c r="A18" s="1073"/>
      <c r="B18" s="485"/>
      <c r="C18" s="528" t="s">
        <v>224</v>
      </c>
      <c r="D18" s="702"/>
      <c r="E18" s="537" t="s">
        <v>15</v>
      </c>
      <c r="F18" s="537" t="s">
        <v>126</v>
      </c>
      <c r="G18" s="705"/>
      <c r="H18" s="538"/>
      <c r="I18" s="517">
        <f t="shared" si="27"/>
        <v>0</v>
      </c>
      <c r="J18" s="539">
        <f t="shared" ref="J18" si="77">G18-I18</f>
        <v>0</v>
      </c>
      <c r="K18" s="540">
        <v>12</v>
      </c>
      <c r="L18" s="530">
        <f t="shared" si="55"/>
        <v>0</v>
      </c>
      <c r="M18" s="520"/>
      <c r="N18" s="521">
        <f t="shared" si="56"/>
        <v>0</v>
      </c>
      <c r="O18" s="715"/>
      <c r="P18" s="534">
        <f t="shared" si="57"/>
        <v>0</v>
      </c>
      <c r="Q18" s="523">
        <f t="shared" si="58"/>
        <v>0</v>
      </c>
      <c r="R18" s="717"/>
      <c r="S18" s="531">
        <f t="shared" si="59"/>
        <v>0</v>
      </c>
      <c r="T18" s="541">
        <f t="shared" si="60"/>
        <v>0</v>
      </c>
      <c r="U18" s="715"/>
      <c r="V18" s="531">
        <f t="shared" si="61"/>
        <v>0</v>
      </c>
      <c r="W18" s="523">
        <f t="shared" si="62"/>
        <v>0</v>
      </c>
      <c r="X18" s="715"/>
      <c r="Y18" s="531">
        <f t="shared" si="63"/>
        <v>0</v>
      </c>
      <c r="Z18" s="523">
        <f t="shared" si="64"/>
        <v>0</v>
      </c>
      <c r="AA18" s="717"/>
      <c r="AB18" s="533">
        <f t="shared" si="65"/>
        <v>0</v>
      </c>
      <c r="AC18" s="532">
        <f t="shared" si="66"/>
        <v>0</v>
      </c>
      <c r="AD18" s="723"/>
      <c r="AE18" s="524">
        <f t="shared" si="67"/>
        <v>0</v>
      </c>
      <c r="AF18" s="532">
        <f t="shared" si="16"/>
        <v>0</v>
      </c>
      <c r="AG18" s="723"/>
      <c r="AH18" s="524">
        <f t="shared" si="68"/>
        <v>0</v>
      </c>
      <c r="AI18" s="532">
        <f t="shared" si="18"/>
        <v>0</v>
      </c>
      <c r="AJ18" s="723"/>
      <c r="AK18" s="524">
        <f t="shared" si="69"/>
        <v>0</v>
      </c>
      <c r="AL18" s="532">
        <f t="shared" si="70"/>
        <v>0</v>
      </c>
      <c r="AM18" s="723"/>
      <c r="AN18" s="524">
        <f t="shared" si="71"/>
        <v>0</v>
      </c>
      <c r="AO18" s="523">
        <f t="shared" si="19"/>
        <v>0</v>
      </c>
      <c r="AP18" s="723"/>
      <c r="AQ18" s="524">
        <f t="shared" si="72"/>
        <v>0</v>
      </c>
      <c r="AR18" s="523">
        <f t="shared" si="21"/>
        <v>0</v>
      </c>
      <c r="AS18" s="721"/>
      <c r="AT18" s="524">
        <f t="shared" si="73"/>
        <v>0</v>
      </c>
      <c r="AU18" s="532">
        <f t="shared" si="74"/>
        <v>0</v>
      </c>
      <c r="AV18" s="728"/>
      <c r="AW18" s="542">
        <f t="shared" si="75"/>
        <v>0</v>
      </c>
      <c r="AX18" s="532">
        <f t="shared" si="76"/>
        <v>0</v>
      </c>
      <c r="AY18" s="728"/>
      <c r="AZ18" s="533">
        <f t="shared" ref="AZ18" si="78">AX18*AY18</f>
        <v>0</v>
      </c>
      <c r="BA18" s="526">
        <f t="shared" si="0"/>
        <v>0</v>
      </c>
      <c r="BB18" s="526">
        <f t="shared" si="1"/>
        <v>0</v>
      </c>
      <c r="BD18" s="527"/>
    </row>
    <row r="19" spans="1:56" ht="13" customHeight="1" x14ac:dyDescent="0.25">
      <c r="A19" s="1073"/>
      <c r="B19" s="485"/>
      <c r="C19" s="528" t="s">
        <v>224</v>
      </c>
      <c r="D19" s="700"/>
      <c r="E19" s="515" t="s">
        <v>15</v>
      </c>
      <c r="F19" s="515" t="s">
        <v>126</v>
      </c>
      <c r="G19" s="704"/>
      <c r="H19" s="529"/>
      <c r="I19" s="517">
        <f t="shared" si="27"/>
        <v>0</v>
      </c>
      <c r="J19" s="517">
        <f>G19-I19</f>
        <v>0</v>
      </c>
      <c r="K19" s="518">
        <v>12</v>
      </c>
      <c r="L19" s="530">
        <f t="shared" si="3"/>
        <v>0</v>
      </c>
      <c r="M19" s="520"/>
      <c r="N19" s="521">
        <f t="shared" si="4"/>
        <v>0</v>
      </c>
      <c r="O19" s="714"/>
      <c r="P19" s="531">
        <f t="shared" si="5"/>
        <v>0</v>
      </c>
      <c r="Q19" s="523">
        <f t="shared" si="6"/>
        <v>0</v>
      </c>
      <c r="R19" s="716"/>
      <c r="S19" s="531">
        <f t="shared" si="7"/>
        <v>0</v>
      </c>
      <c r="T19" s="541">
        <f t="shared" si="8"/>
        <v>0</v>
      </c>
      <c r="U19" s="714"/>
      <c r="V19" s="522">
        <f t="shared" si="9"/>
        <v>0</v>
      </c>
      <c r="W19" s="523">
        <f t="shared" si="10"/>
        <v>0</v>
      </c>
      <c r="X19" s="714"/>
      <c r="Y19" s="522">
        <f t="shared" si="11"/>
        <v>0</v>
      </c>
      <c r="Z19" s="523">
        <f t="shared" si="12"/>
        <v>0</v>
      </c>
      <c r="AA19" s="716"/>
      <c r="AB19" s="524">
        <f t="shared" si="13"/>
        <v>0</v>
      </c>
      <c r="AC19" s="532">
        <f t="shared" si="14"/>
        <v>0</v>
      </c>
      <c r="AD19" s="722"/>
      <c r="AE19" s="524">
        <f t="shared" si="15"/>
        <v>0</v>
      </c>
      <c r="AF19" s="532">
        <f t="shared" si="16"/>
        <v>0</v>
      </c>
      <c r="AG19" s="722"/>
      <c r="AH19" s="524">
        <f t="shared" si="17"/>
        <v>0</v>
      </c>
      <c r="AI19" s="532">
        <f t="shared" si="18"/>
        <v>0</v>
      </c>
      <c r="AJ19" s="722"/>
      <c r="AK19" s="524">
        <f t="shared" si="28"/>
        <v>0</v>
      </c>
      <c r="AL19" s="532">
        <f t="shared" si="29"/>
        <v>0</v>
      </c>
      <c r="AM19" s="722"/>
      <c r="AN19" s="524">
        <f t="shared" si="30"/>
        <v>0</v>
      </c>
      <c r="AO19" s="523">
        <f t="shared" si="19"/>
        <v>0</v>
      </c>
      <c r="AP19" s="722"/>
      <c r="AQ19" s="524">
        <f t="shared" si="20"/>
        <v>0</v>
      </c>
      <c r="AR19" s="523">
        <f t="shared" si="21"/>
        <v>0</v>
      </c>
      <c r="AS19" s="721"/>
      <c r="AT19" s="524">
        <f t="shared" si="22"/>
        <v>0</v>
      </c>
      <c r="AU19" s="532">
        <f t="shared" si="23"/>
        <v>0</v>
      </c>
      <c r="AV19" s="728"/>
      <c r="AW19" s="524">
        <f t="shared" si="24"/>
        <v>0</v>
      </c>
      <c r="AX19" s="532">
        <f t="shared" si="25"/>
        <v>0</v>
      </c>
      <c r="AY19" s="728"/>
      <c r="AZ19" s="533">
        <f>AX19*AY19</f>
        <v>0</v>
      </c>
      <c r="BA19" s="526">
        <f t="shared" si="0"/>
        <v>0</v>
      </c>
      <c r="BB19" s="526">
        <f t="shared" si="1"/>
        <v>0</v>
      </c>
      <c r="BD19" s="527"/>
    </row>
    <row r="20" spans="1:56" ht="13.5" customHeight="1" thickBot="1" x14ac:dyDescent="0.3">
      <c r="A20" s="1073"/>
      <c r="B20" s="485"/>
      <c r="C20" s="528" t="s">
        <v>224</v>
      </c>
      <c r="D20" s="701"/>
      <c r="E20" s="537" t="s">
        <v>15</v>
      </c>
      <c r="F20" s="537" t="s">
        <v>126</v>
      </c>
      <c r="G20" s="704"/>
      <c r="H20" s="538"/>
      <c r="I20" s="517">
        <f t="shared" si="27"/>
        <v>0</v>
      </c>
      <c r="J20" s="539">
        <f t="shared" si="2"/>
        <v>0</v>
      </c>
      <c r="K20" s="540">
        <v>12</v>
      </c>
      <c r="L20" s="543">
        <f t="shared" si="3"/>
        <v>0</v>
      </c>
      <c r="M20" s="520"/>
      <c r="N20" s="521">
        <f t="shared" si="4"/>
        <v>0</v>
      </c>
      <c r="O20" s="715"/>
      <c r="P20" s="534">
        <f t="shared" si="5"/>
        <v>0</v>
      </c>
      <c r="Q20" s="523">
        <f t="shared" si="6"/>
        <v>0</v>
      </c>
      <c r="R20" s="715"/>
      <c r="S20" s="544">
        <f t="shared" si="7"/>
        <v>0</v>
      </c>
      <c r="T20" s="523">
        <f t="shared" si="8"/>
        <v>0</v>
      </c>
      <c r="U20" s="715"/>
      <c r="V20" s="544">
        <f t="shared" si="9"/>
        <v>0</v>
      </c>
      <c r="W20" s="523">
        <f t="shared" si="10"/>
        <v>0</v>
      </c>
      <c r="X20" s="715"/>
      <c r="Y20" s="544">
        <f t="shared" si="11"/>
        <v>0</v>
      </c>
      <c r="Z20" s="523">
        <f t="shared" si="12"/>
        <v>0</v>
      </c>
      <c r="AA20" s="717"/>
      <c r="AB20" s="542">
        <f t="shared" si="13"/>
        <v>0</v>
      </c>
      <c r="AC20" s="532">
        <f t="shared" si="14"/>
        <v>0</v>
      </c>
      <c r="AD20" s="723"/>
      <c r="AE20" s="524">
        <f t="shared" si="15"/>
        <v>0</v>
      </c>
      <c r="AF20" s="532">
        <f t="shared" si="16"/>
        <v>0</v>
      </c>
      <c r="AG20" s="723"/>
      <c r="AH20" s="524">
        <f t="shared" si="17"/>
        <v>0</v>
      </c>
      <c r="AI20" s="532">
        <f t="shared" si="18"/>
        <v>0</v>
      </c>
      <c r="AJ20" s="723"/>
      <c r="AK20" s="524">
        <f t="shared" si="28"/>
        <v>0</v>
      </c>
      <c r="AL20" s="532">
        <f t="shared" si="29"/>
        <v>0</v>
      </c>
      <c r="AM20" s="723"/>
      <c r="AN20" s="524">
        <f t="shared" si="30"/>
        <v>0</v>
      </c>
      <c r="AO20" s="523">
        <f t="shared" si="19"/>
        <v>0</v>
      </c>
      <c r="AP20" s="723"/>
      <c r="AQ20" s="524">
        <f t="shared" si="20"/>
        <v>0</v>
      </c>
      <c r="AR20" s="523">
        <f t="shared" si="21"/>
        <v>0</v>
      </c>
      <c r="AS20" s="721"/>
      <c r="AT20" s="524">
        <f>AR20*AS20</f>
        <v>0</v>
      </c>
      <c r="AU20" s="532">
        <f t="shared" si="23"/>
        <v>0</v>
      </c>
      <c r="AV20" s="728"/>
      <c r="AW20" s="542">
        <f t="shared" si="24"/>
        <v>0</v>
      </c>
      <c r="AX20" s="532">
        <f t="shared" si="25"/>
        <v>0</v>
      </c>
      <c r="AY20" s="728"/>
      <c r="AZ20" s="533">
        <f t="shared" si="26"/>
        <v>0</v>
      </c>
      <c r="BA20" s="526">
        <f t="shared" si="0"/>
        <v>0</v>
      </c>
      <c r="BB20" s="526">
        <f t="shared" si="1"/>
        <v>0</v>
      </c>
      <c r="BD20" s="527"/>
    </row>
    <row r="21" spans="1:56" s="558" customFormat="1" ht="23.5" customHeight="1" thickBot="1" x14ac:dyDescent="0.35">
      <c r="A21" s="1073"/>
      <c r="B21" s="485"/>
      <c r="C21" s="1105" t="s">
        <v>231</v>
      </c>
      <c r="D21" s="1106"/>
      <c r="E21" s="1106"/>
      <c r="F21" s="1106"/>
      <c r="G21" s="1106"/>
      <c r="H21" s="1106"/>
      <c r="I21" s="1106"/>
      <c r="J21" s="1106"/>
      <c r="K21" s="1106"/>
      <c r="L21" s="1107"/>
      <c r="M21" s="545"/>
      <c r="N21" s="546" t="e">
        <f>SUMPRODUCT(N10:N20,O10:O20)/O21</f>
        <v>#DIV/0!</v>
      </c>
      <c r="O21" s="547">
        <f>SUM(O10:O20)</f>
        <v>0</v>
      </c>
      <c r="P21" s="548">
        <f>IFERROR(N21*O21,0)</f>
        <v>0</v>
      </c>
      <c r="Q21" s="546" t="e">
        <f>SUMPRODUCT(Q10:Q20,R10:R20)/R21</f>
        <v>#DIV/0!</v>
      </c>
      <c r="R21" s="549">
        <f>SUM(R10:R20)</f>
        <v>0</v>
      </c>
      <c r="S21" s="550">
        <f>IFERROR(Q21*R21,0)</f>
        <v>0</v>
      </c>
      <c r="T21" s="546" t="e">
        <f>SUMPRODUCT(T10:T20,U10:U20)/U21</f>
        <v>#DIV/0!</v>
      </c>
      <c r="U21" s="551">
        <f>SUM(U10:U20)</f>
        <v>0</v>
      </c>
      <c r="V21" s="552">
        <f>IFERROR(T21*U21,0)</f>
        <v>0</v>
      </c>
      <c r="W21" s="546" t="e">
        <f>SUMPRODUCT(W10:W20,X10:X20)/X21</f>
        <v>#DIV/0!</v>
      </c>
      <c r="X21" s="551">
        <f>SUM(X10:X20)</f>
        <v>0</v>
      </c>
      <c r="Y21" s="552">
        <f>IFERROR(W21*X21,0)</f>
        <v>0</v>
      </c>
      <c r="Z21" s="546" t="e">
        <f>SUMPRODUCT(Z10:Z20,AA10:AA20)/AA21</f>
        <v>#DIV/0!</v>
      </c>
      <c r="AA21" s="553">
        <f>SUM(AA10:AA20)</f>
        <v>0</v>
      </c>
      <c r="AB21" s="554">
        <f>IFERROR(Z21*AA21,0)</f>
        <v>0</v>
      </c>
      <c r="AC21" s="546" t="e">
        <f>SUMPRODUCT(AC10:AC20,AD10:AD20)/AD21</f>
        <v>#DIV/0!</v>
      </c>
      <c r="AD21" s="555">
        <f>SUM(AD10:AD20)</f>
        <v>0</v>
      </c>
      <c r="AE21" s="556">
        <f>IFERROR(AC21*AD21,0)</f>
        <v>0</v>
      </c>
      <c r="AF21" s="546" t="e">
        <f>SUMPRODUCT(AF10:AF20,AG10:AG20)/AG21</f>
        <v>#DIV/0!</v>
      </c>
      <c r="AG21" s="555">
        <f>SUM(AG10:AG20)</f>
        <v>0</v>
      </c>
      <c r="AH21" s="556">
        <f>IFERROR(AF21*AG21,0)</f>
        <v>0</v>
      </c>
      <c r="AI21" s="546" t="e">
        <f>SUMPRODUCT(AI10:AI20,AJ10:AJ20)/AJ21</f>
        <v>#DIV/0!</v>
      </c>
      <c r="AJ21" s="555">
        <f>SUM(AJ10:AJ20)</f>
        <v>0</v>
      </c>
      <c r="AK21" s="556">
        <f>IFERROR(AI21*AJ21,0)</f>
        <v>0</v>
      </c>
      <c r="AL21" s="546" t="e">
        <f>SUMPRODUCT(AL10:AL20,AM10:AM20)/AM21</f>
        <v>#DIV/0!</v>
      </c>
      <c r="AM21" s="555">
        <f>SUM(AM10:AM20)</f>
        <v>0</v>
      </c>
      <c r="AN21" s="556">
        <f>IFERROR(AL21*AM21,0)</f>
        <v>0</v>
      </c>
      <c r="AO21" s="546" t="e">
        <f>SUMPRODUCT(AO10:AO20,AP10:AP20)/AP21</f>
        <v>#DIV/0!</v>
      </c>
      <c r="AP21" s="555">
        <f>SUM(AP10:AP20)</f>
        <v>0</v>
      </c>
      <c r="AQ21" s="556">
        <f>IFERROR(AO21*AP21,0)</f>
        <v>0</v>
      </c>
      <c r="AR21" s="546" t="e">
        <f>SUMPRODUCT(AR10:AR20,AS10:AS20)/AS21</f>
        <v>#DIV/0!</v>
      </c>
      <c r="AS21" s="555">
        <f>SUM(AS10:AS20)</f>
        <v>0</v>
      </c>
      <c r="AT21" s="556">
        <f>IFERROR(AR21*AS21,0)</f>
        <v>0</v>
      </c>
      <c r="AU21" s="546" t="e">
        <f>SUMPRODUCT(AU10:AU20,AV10:AV20)/AV21</f>
        <v>#DIV/0!</v>
      </c>
      <c r="AV21" s="555">
        <f>SUM(AV10:AV20)</f>
        <v>0</v>
      </c>
      <c r="AW21" s="556">
        <f>IFERROR(AU21*AV21,0)</f>
        <v>0</v>
      </c>
      <c r="AX21" s="546" t="e">
        <f>SUMPRODUCT(AX10:AX20,AY10:AY20)/AY21</f>
        <v>#DIV/0!</v>
      </c>
      <c r="AY21" s="555">
        <f>SUM(AY10:AY20)</f>
        <v>0</v>
      </c>
      <c r="AZ21" s="556">
        <f>IFERROR(AX21*AY21,0)</f>
        <v>0</v>
      </c>
      <c r="BA21" s="557">
        <f t="shared" si="0"/>
        <v>0</v>
      </c>
      <c r="BB21" s="557">
        <f t="shared" si="1"/>
        <v>0</v>
      </c>
      <c r="BD21" s="559"/>
    </row>
    <row r="22" spans="1:56" ht="13" customHeight="1" x14ac:dyDescent="0.25">
      <c r="A22" s="1073"/>
      <c r="B22" s="485"/>
      <c r="C22" s="528" t="s">
        <v>262</v>
      </c>
      <c r="D22" s="702"/>
      <c r="E22" s="560" t="s">
        <v>15</v>
      </c>
      <c r="F22" s="560" t="s">
        <v>127</v>
      </c>
      <c r="G22" s="709"/>
      <c r="H22" s="561"/>
      <c r="I22" s="562">
        <f t="shared" ref="I22:I24" si="79">G22*$I$9</f>
        <v>0</v>
      </c>
      <c r="J22" s="562">
        <f t="shared" si="2"/>
        <v>0</v>
      </c>
      <c r="K22" s="563">
        <v>12</v>
      </c>
      <c r="L22" s="530">
        <f t="shared" si="3"/>
        <v>0</v>
      </c>
      <c r="M22" s="520"/>
      <c r="N22" s="564">
        <f t="shared" ref="N22:N30" si="80">IF(O22&gt;=0.1,L22,)</f>
        <v>0</v>
      </c>
      <c r="O22" s="719"/>
      <c r="P22" s="565">
        <f t="shared" si="5"/>
        <v>0</v>
      </c>
      <c r="Q22" s="565">
        <f t="shared" ref="Q22:Q30" si="81">IF(R22&gt;=0.1,L22,)</f>
        <v>0</v>
      </c>
      <c r="R22" s="719"/>
      <c r="S22" s="565">
        <f t="shared" ref="S22:S30" si="82">Q22*R22</f>
        <v>0</v>
      </c>
      <c r="T22" s="565">
        <f t="shared" ref="T22:T30" si="83">IF(U22&gt;=0.1,L22,)</f>
        <v>0</v>
      </c>
      <c r="U22" s="714"/>
      <c r="V22" s="566">
        <f t="shared" ref="V22:V30" si="84">T22*U22</f>
        <v>0</v>
      </c>
      <c r="W22" s="565">
        <f t="shared" ref="W22:W30" si="85">IF(X22&gt;=0.1,L22,)</f>
        <v>0</v>
      </c>
      <c r="X22" s="714"/>
      <c r="Y22" s="566">
        <f t="shared" ref="Y22:Y30" si="86">W22*X22</f>
        <v>0</v>
      </c>
      <c r="Z22" s="567">
        <f t="shared" ref="Z22:Z30" si="87">IF(AA22&gt;=0.1,L22,)</f>
        <v>0</v>
      </c>
      <c r="AA22" s="714"/>
      <c r="AB22" s="568">
        <f t="shared" ref="AB22:AB30" si="88">Z22*AA22</f>
        <v>0</v>
      </c>
      <c r="AC22" s="524">
        <f t="shared" ref="AC22:AC30" si="89">IF(AD22&gt;=0.1,L22,)</f>
        <v>0</v>
      </c>
      <c r="AD22" s="724"/>
      <c r="AE22" s="568">
        <f t="shared" ref="AE22:AE30" si="90">AC22*AD22</f>
        <v>0</v>
      </c>
      <c r="AF22" s="524">
        <f>IF(AG22&gt;=0.1,L22,)</f>
        <v>0</v>
      </c>
      <c r="AG22" s="724"/>
      <c r="AH22" s="568">
        <f t="shared" ref="AH22:AH30" si="91">AF22*AG22</f>
        <v>0</v>
      </c>
      <c r="AI22" s="524">
        <f t="shared" ref="AI22:AI30" si="92">IF(AJ22&gt;=0.1,L22,)</f>
        <v>0</v>
      </c>
      <c r="AJ22" s="724"/>
      <c r="AK22" s="568">
        <f t="shared" ref="AK22:AK30" si="93">AI22*AJ22</f>
        <v>0</v>
      </c>
      <c r="AL22" s="524">
        <f t="shared" ref="AL22:AL30" si="94">IF(AM22&gt;=0.1,L22,)</f>
        <v>0</v>
      </c>
      <c r="AM22" s="724"/>
      <c r="AN22" s="568">
        <f t="shared" ref="AN22:AN30" si="95">AL22*AM22</f>
        <v>0</v>
      </c>
      <c r="AO22" s="524">
        <f t="shared" ref="AO22:AO30" si="96">IF(AP22&gt;=0.1,L22,)</f>
        <v>0</v>
      </c>
      <c r="AP22" s="724"/>
      <c r="AQ22" s="568">
        <f t="shared" ref="AQ22:AQ30" si="97">AO22*AP22</f>
        <v>0</v>
      </c>
      <c r="AR22" s="524">
        <f>IF(AS22&gt;=0.1,L22,)</f>
        <v>0</v>
      </c>
      <c r="AS22" s="724"/>
      <c r="AT22" s="568">
        <f t="shared" ref="AT22:AT30" si="98">AR22*AS22</f>
        <v>0</v>
      </c>
      <c r="AU22" s="524">
        <f t="shared" ref="AU22:AU30" si="99">IF(AV22&gt;=0.1,L22,)</f>
        <v>0</v>
      </c>
      <c r="AV22" s="724"/>
      <c r="AW22" s="568">
        <f t="shared" ref="AW22:AW30" si="100">AU22*AV22</f>
        <v>0</v>
      </c>
      <c r="AX22" s="524">
        <f t="shared" ref="AX22:AX30" si="101">IF(AY22&gt;=0.1,L22,)</f>
        <v>0</v>
      </c>
      <c r="AY22" s="724"/>
      <c r="AZ22" s="524">
        <f t="shared" ref="AZ22:AZ30" si="102">AX22*AY22</f>
        <v>0</v>
      </c>
      <c r="BA22" s="569">
        <f t="shared" si="0"/>
        <v>0</v>
      </c>
      <c r="BB22" s="569">
        <f t="shared" si="1"/>
        <v>0</v>
      </c>
    </row>
    <row r="23" spans="1:56" ht="13" customHeight="1" x14ac:dyDescent="0.25">
      <c r="A23" s="1073"/>
      <c r="B23" s="485"/>
      <c r="C23" s="528" t="s">
        <v>262</v>
      </c>
      <c r="D23" s="700"/>
      <c r="E23" s="560" t="s">
        <v>15</v>
      </c>
      <c r="F23" s="560" t="s">
        <v>127</v>
      </c>
      <c r="G23" s="704"/>
      <c r="H23" s="708"/>
      <c r="I23" s="562">
        <f t="shared" si="79"/>
        <v>0</v>
      </c>
      <c r="J23" s="562">
        <f t="shared" si="2"/>
        <v>0</v>
      </c>
      <c r="K23" s="563">
        <v>12</v>
      </c>
      <c r="L23" s="530">
        <f t="shared" si="3"/>
        <v>0</v>
      </c>
      <c r="M23" s="520"/>
      <c r="N23" s="564">
        <f t="shared" si="80"/>
        <v>0</v>
      </c>
      <c r="O23" s="714"/>
      <c r="P23" s="565">
        <f t="shared" si="5"/>
        <v>0</v>
      </c>
      <c r="Q23" s="565">
        <f t="shared" si="81"/>
        <v>0</v>
      </c>
      <c r="R23" s="714"/>
      <c r="S23" s="565">
        <f t="shared" si="82"/>
        <v>0</v>
      </c>
      <c r="T23" s="565">
        <f t="shared" si="83"/>
        <v>0</v>
      </c>
      <c r="U23" s="714"/>
      <c r="V23" s="566">
        <f t="shared" si="84"/>
        <v>0</v>
      </c>
      <c r="W23" s="565">
        <f t="shared" si="85"/>
        <v>0</v>
      </c>
      <c r="X23" s="714"/>
      <c r="Y23" s="566">
        <f t="shared" si="86"/>
        <v>0</v>
      </c>
      <c r="Z23" s="567">
        <f t="shared" si="87"/>
        <v>0</v>
      </c>
      <c r="AA23" s="714"/>
      <c r="AB23" s="568">
        <f t="shared" si="88"/>
        <v>0</v>
      </c>
      <c r="AC23" s="524">
        <f t="shared" si="89"/>
        <v>0</v>
      </c>
      <c r="AD23" s="724"/>
      <c r="AE23" s="568">
        <f t="shared" si="90"/>
        <v>0</v>
      </c>
      <c r="AF23" s="524">
        <f>IF(AG23&gt;=0.1,L23,)</f>
        <v>0</v>
      </c>
      <c r="AG23" s="724"/>
      <c r="AH23" s="568">
        <f t="shared" si="91"/>
        <v>0</v>
      </c>
      <c r="AI23" s="524">
        <f t="shared" si="92"/>
        <v>0</v>
      </c>
      <c r="AJ23" s="724"/>
      <c r="AK23" s="568">
        <f t="shared" si="93"/>
        <v>0</v>
      </c>
      <c r="AL23" s="524">
        <f t="shared" si="94"/>
        <v>0</v>
      </c>
      <c r="AM23" s="724"/>
      <c r="AN23" s="568">
        <f t="shared" si="95"/>
        <v>0</v>
      </c>
      <c r="AO23" s="524">
        <f t="shared" si="96"/>
        <v>0</v>
      </c>
      <c r="AP23" s="724"/>
      <c r="AQ23" s="568">
        <f t="shared" si="97"/>
        <v>0</v>
      </c>
      <c r="AR23" s="524">
        <f>IF(AS23&gt;=0.1,L23,)</f>
        <v>0</v>
      </c>
      <c r="AS23" s="724"/>
      <c r="AT23" s="568">
        <f t="shared" si="98"/>
        <v>0</v>
      </c>
      <c r="AU23" s="524">
        <f t="shared" si="99"/>
        <v>0</v>
      </c>
      <c r="AV23" s="724"/>
      <c r="AW23" s="568">
        <f t="shared" si="100"/>
        <v>0</v>
      </c>
      <c r="AX23" s="524">
        <f t="shared" si="101"/>
        <v>0</v>
      </c>
      <c r="AY23" s="724"/>
      <c r="AZ23" s="524">
        <f t="shared" si="102"/>
        <v>0</v>
      </c>
      <c r="BA23" s="570">
        <f t="shared" si="0"/>
        <v>0</v>
      </c>
      <c r="BB23" s="569">
        <f t="shared" si="1"/>
        <v>0</v>
      </c>
    </row>
    <row r="24" spans="1:56" ht="13" customHeight="1" x14ac:dyDescent="0.25">
      <c r="A24" s="1073"/>
      <c r="B24" s="485"/>
      <c r="C24" s="528" t="s">
        <v>262</v>
      </c>
      <c r="D24" s="702"/>
      <c r="E24" s="560" t="s">
        <v>15</v>
      </c>
      <c r="F24" s="560" t="s">
        <v>127</v>
      </c>
      <c r="G24" s="709"/>
      <c r="H24" s="708"/>
      <c r="I24" s="562">
        <f t="shared" si="79"/>
        <v>0</v>
      </c>
      <c r="J24" s="562">
        <f t="shared" si="2"/>
        <v>0</v>
      </c>
      <c r="K24" s="563">
        <v>12</v>
      </c>
      <c r="L24" s="530">
        <f t="shared" si="3"/>
        <v>0</v>
      </c>
      <c r="M24" s="520"/>
      <c r="N24" s="564">
        <f t="shared" si="80"/>
        <v>0</v>
      </c>
      <c r="O24" s="714"/>
      <c r="P24" s="565">
        <f t="shared" si="5"/>
        <v>0</v>
      </c>
      <c r="Q24" s="565">
        <f t="shared" si="81"/>
        <v>0</v>
      </c>
      <c r="R24" s="714"/>
      <c r="S24" s="565">
        <f t="shared" si="82"/>
        <v>0</v>
      </c>
      <c r="T24" s="565">
        <f t="shared" si="83"/>
        <v>0</v>
      </c>
      <c r="U24" s="714"/>
      <c r="V24" s="566">
        <f t="shared" si="84"/>
        <v>0</v>
      </c>
      <c r="W24" s="565">
        <f t="shared" si="85"/>
        <v>0</v>
      </c>
      <c r="X24" s="714"/>
      <c r="Y24" s="566">
        <f t="shared" si="86"/>
        <v>0</v>
      </c>
      <c r="Z24" s="567">
        <f t="shared" si="87"/>
        <v>0</v>
      </c>
      <c r="AA24" s="714"/>
      <c r="AB24" s="568">
        <f t="shared" si="88"/>
        <v>0</v>
      </c>
      <c r="AC24" s="524">
        <f t="shared" si="89"/>
        <v>0</v>
      </c>
      <c r="AD24" s="724"/>
      <c r="AE24" s="568">
        <f t="shared" si="90"/>
        <v>0</v>
      </c>
      <c r="AF24" s="524">
        <f t="shared" ref="AF24:AF30" si="103">IF(AG24&gt;=0.1,L24,)</f>
        <v>0</v>
      </c>
      <c r="AG24" s="724"/>
      <c r="AH24" s="568">
        <f t="shared" si="91"/>
        <v>0</v>
      </c>
      <c r="AI24" s="524">
        <f t="shared" si="92"/>
        <v>0</v>
      </c>
      <c r="AJ24" s="724"/>
      <c r="AK24" s="568">
        <f t="shared" si="93"/>
        <v>0</v>
      </c>
      <c r="AL24" s="524">
        <f t="shared" si="94"/>
        <v>0</v>
      </c>
      <c r="AM24" s="724"/>
      <c r="AN24" s="568">
        <f t="shared" si="95"/>
        <v>0</v>
      </c>
      <c r="AO24" s="524">
        <f t="shared" si="96"/>
        <v>0</v>
      </c>
      <c r="AP24" s="724"/>
      <c r="AQ24" s="568">
        <f t="shared" si="97"/>
        <v>0</v>
      </c>
      <c r="AR24" s="524">
        <f t="shared" ref="AR24:AR30" si="104">IF(AS24&gt;=0.1,L24,)</f>
        <v>0</v>
      </c>
      <c r="AS24" s="724"/>
      <c r="AT24" s="568">
        <f t="shared" si="98"/>
        <v>0</v>
      </c>
      <c r="AU24" s="524">
        <f t="shared" si="99"/>
        <v>0</v>
      </c>
      <c r="AV24" s="724"/>
      <c r="AW24" s="568">
        <f t="shared" si="100"/>
        <v>0</v>
      </c>
      <c r="AX24" s="524">
        <f t="shared" si="101"/>
        <v>0</v>
      </c>
      <c r="AY24" s="724"/>
      <c r="AZ24" s="524">
        <f t="shared" si="102"/>
        <v>0</v>
      </c>
      <c r="BA24" s="570">
        <f t="shared" si="0"/>
        <v>0</v>
      </c>
      <c r="BB24" s="570">
        <f t="shared" si="1"/>
        <v>0</v>
      </c>
    </row>
    <row r="25" spans="1:56" ht="13" customHeight="1" x14ac:dyDescent="0.25">
      <c r="A25" s="1073"/>
      <c r="B25" s="485"/>
      <c r="C25" s="528" t="s">
        <v>262</v>
      </c>
      <c r="D25" s="702"/>
      <c r="E25" s="560" t="s">
        <v>15</v>
      </c>
      <c r="F25" s="560" t="s">
        <v>127</v>
      </c>
      <c r="G25" s="709"/>
      <c r="H25" s="708"/>
      <c r="I25" s="562">
        <f>G25*$I$9</f>
        <v>0</v>
      </c>
      <c r="J25" s="562">
        <f>G25-I25</f>
        <v>0</v>
      </c>
      <c r="K25" s="563">
        <v>12</v>
      </c>
      <c r="L25" s="530">
        <f t="shared" si="3"/>
        <v>0</v>
      </c>
      <c r="M25" s="520"/>
      <c r="N25" s="564">
        <f t="shared" si="80"/>
        <v>0</v>
      </c>
      <c r="O25" s="714"/>
      <c r="P25" s="565">
        <f t="shared" si="5"/>
        <v>0</v>
      </c>
      <c r="Q25" s="565">
        <f t="shared" si="81"/>
        <v>0</v>
      </c>
      <c r="R25" s="714"/>
      <c r="S25" s="565">
        <f t="shared" si="82"/>
        <v>0</v>
      </c>
      <c r="T25" s="565">
        <f t="shared" si="83"/>
        <v>0</v>
      </c>
      <c r="U25" s="714"/>
      <c r="V25" s="566">
        <f t="shared" si="84"/>
        <v>0</v>
      </c>
      <c r="W25" s="565">
        <f t="shared" si="85"/>
        <v>0</v>
      </c>
      <c r="X25" s="714"/>
      <c r="Y25" s="566">
        <f t="shared" si="86"/>
        <v>0</v>
      </c>
      <c r="Z25" s="567">
        <f t="shared" si="87"/>
        <v>0</v>
      </c>
      <c r="AA25" s="714"/>
      <c r="AB25" s="568">
        <f t="shared" si="88"/>
        <v>0</v>
      </c>
      <c r="AC25" s="524">
        <f t="shared" si="89"/>
        <v>0</v>
      </c>
      <c r="AD25" s="724"/>
      <c r="AE25" s="568">
        <f t="shared" si="90"/>
        <v>0</v>
      </c>
      <c r="AF25" s="524">
        <f t="shared" si="103"/>
        <v>0</v>
      </c>
      <c r="AG25" s="724"/>
      <c r="AH25" s="568">
        <f t="shared" si="91"/>
        <v>0</v>
      </c>
      <c r="AI25" s="524">
        <f t="shared" si="92"/>
        <v>0</v>
      </c>
      <c r="AJ25" s="724"/>
      <c r="AK25" s="568">
        <f t="shared" si="93"/>
        <v>0</v>
      </c>
      <c r="AL25" s="524">
        <f t="shared" si="94"/>
        <v>0</v>
      </c>
      <c r="AM25" s="724"/>
      <c r="AN25" s="568">
        <f t="shared" si="95"/>
        <v>0</v>
      </c>
      <c r="AO25" s="524">
        <f t="shared" si="96"/>
        <v>0</v>
      </c>
      <c r="AP25" s="724"/>
      <c r="AQ25" s="568">
        <f t="shared" si="97"/>
        <v>0</v>
      </c>
      <c r="AR25" s="524">
        <f t="shared" si="104"/>
        <v>0</v>
      </c>
      <c r="AS25" s="724"/>
      <c r="AT25" s="568">
        <f t="shared" si="98"/>
        <v>0</v>
      </c>
      <c r="AU25" s="524">
        <f t="shared" si="99"/>
        <v>0</v>
      </c>
      <c r="AV25" s="724"/>
      <c r="AW25" s="568">
        <f t="shared" si="100"/>
        <v>0</v>
      </c>
      <c r="AX25" s="524">
        <f t="shared" si="101"/>
        <v>0</v>
      </c>
      <c r="AY25" s="724"/>
      <c r="AZ25" s="524">
        <f t="shared" si="102"/>
        <v>0</v>
      </c>
      <c r="BA25" s="570">
        <f t="shared" si="0"/>
        <v>0</v>
      </c>
      <c r="BB25" s="570">
        <f t="shared" si="1"/>
        <v>0</v>
      </c>
    </row>
    <row r="26" spans="1:56" ht="13" customHeight="1" x14ac:dyDescent="0.3">
      <c r="A26" s="1073"/>
      <c r="B26" s="485"/>
      <c r="C26" s="528" t="s">
        <v>261</v>
      </c>
      <c r="D26" s="706"/>
      <c r="E26" s="560" t="s">
        <v>15</v>
      </c>
      <c r="F26" s="560" t="s">
        <v>127</v>
      </c>
      <c r="G26" s="706"/>
      <c r="H26" s="707"/>
      <c r="I26" s="562">
        <f t="shared" ref="I26:I30" si="105">G26*$I$9</f>
        <v>0</v>
      </c>
      <c r="J26" s="562">
        <f t="shared" ref="J26:J30" si="106">G26-I26</f>
        <v>0</v>
      </c>
      <c r="K26" s="563">
        <v>12</v>
      </c>
      <c r="L26" s="530">
        <f>J26/K26</f>
        <v>0</v>
      </c>
      <c r="M26" s="520"/>
      <c r="N26" s="564">
        <f t="shared" si="80"/>
        <v>0</v>
      </c>
      <c r="O26" s="714"/>
      <c r="P26" s="565">
        <f t="shared" ref="P26" si="107">N26*O26</f>
        <v>0</v>
      </c>
      <c r="Q26" s="565">
        <f t="shared" si="81"/>
        <v>0</v>
      </c>
      <c r="R26" s="714"/>
      <c r="S26" s="565">
        <f t="shared" si="82"/>
        <v>0</v>
      </c>
      <c r="T26" s="565">
        <f t="shared" si="83"/>
        <v>0</v>
      </c>
      <c r="U26" s="714"/>
      <c r="V26" s="566">
        <f t="shared" si="84"/>
        <v>0</v>
      </c>
      <c r="W26" s="565">
        <f t="shared" si="85"/>
        <v>0</v>
      </c>
      <c r="X26" s="714"/>
      <c r="Y26" s="566">
        <f t="shared" si="86"/>
        <v>0</v>
      </c>
      <c r="Z26" s="567">
        <f t="shared" si="87"/>
        <v>0</v>
      </c>
      <c r="AA26" s="714"/>
      <c r="AB26" s="568">
        <f t="shared" si="88"/>
        <v>0</v>
      </c>
      <c r="AC26" s="524">
        <f t="shared" si="89"/>
        <v>0</v>
      </c>
      <c r="AD26" s="724"/>
      <c r="AE26" s="568">
        <f t="shared" si="90"/>
        <v>0</v>
      </c>
      <c r="AF26" s="524">
        <f t="shared" si="103"/>
        <v>0</v>
      </c>
      <c r="AG26" s="724"/>
      <c r="AH26" s="568">
        <f t="shared" si="91"/>
        <v>0</v>
      </c>
      <c r="AI26" s="524">
        <f t="shared" si="92"/>
        <v>0</v>
      </c>
      <c r="AJ26" s="724"/>
      <c r="AK26" s="568">
        <f t="shared" si="93"/>
        <v>0</v>
      </c>
      <c r="AL26" s="524">
        <f t="shared" si="94"/>
        <v>0</v>
      </c>
      <c r="AM26" s="724"/>
      <c r="AN26" s="568">
        <f t="shared" si="95"/>
        <v>0</v>
      </c>
      <c r="AO26" s="524">
        <f t="shared" si="96"/>
        <v>0</v>
      </c>
      <c r="AP26" s="724"/>
      <c r="AQ26" s="568">
        <f t="shared" si="97"/>
        <v>0</v>
      </c>
      <c r="AR26" s="524">
        <f t="shared" si="104"/>
        <v>0</v>
      </c>
      <c r="AS26" s="724"/>
      <c r="AT26" s="568">
        <f t="shared" si="98"/>
        <v>0</v>
      </c>
      <c r="AU26" s="524">
        <f t="shared" si="99"/>
        <v>0</v>
      </c>
      <c r="AV26" s="724"/>
      <c r="AW26" s="568">
        <f t="shared" si="100"/>
        <v>0</v>
      </c>
      <c r="AX26" s="524">
        <f t="shared" si="101"/>
        <v>0</v>
      </c>
      <c r="AY26" s="724"/>
      <c r="AZ26" s="524">
        <f t="shared" si="102"/>
        <v>0</v>
      </c>
      <c r="BA26" s="570">
        <f t="shared" ref="BA26" si="108">SUM(O26,R26,U26,X26,AA26,AD26,AG26,AJ26,AM26,AP26,AS26,AV26,AY26)</f>
        <v>0</v>
      </c>
      <c r="BB26" s="570">
        <f t="shared" ref="BB26" si="109">SUM(P26,S26,V26,Y26,AB26,AE26,AH26,AK26,AN26,AQ26,AT26,AW26,AZ26)</f>
        <v>0</v>
      </c>
    </row>
    <row r="27" spans="1:56" ht="13" customHeight="1" x14ac:dyDescent="0.3">
      <c r="A27" s="1073"/>
      <c r="B27" s="485"/>
      <c r="C27" s="528" t="s">
        <v>261</v>
      </c>
      <c r="D27" s="706"/>
      <c r="E27" s="560" t="s">
        <v>15</v>
      </c>
      <c r="F27" s="560" t="s">
        <v>127</v>
      </c>
      <c r="G27" s="706"/>
      <c r="H27" s="707"/>
      <c r="I27" s="562">
        <f t="shared" si="105"/>
        <v>0</v>
      </c>
      <c r="J27" s="562">
        <f t="shared" si="106"/>
        <v>0</v>
      </c>
      <c r="K27" s="563">
        <v>12</v>
      </c>
      <c r="L27" s="530">
        <f t="shared" ref="L27" si="110">J27/K27</f>
        <v>0</v>
      </c>
      <c r="M27" s="520"/>
      <c r="N27" s="564">
        <f t="shared" si="80"/>
        <v>0</v>
      </c>
      <c r="O27" s="714"/>
      <c r="P27" s="565">
        <f t="shared" ref="P27" si="111">N27*O27</f>
        <v>0</v>
      </c>
      <c r="Q27" s="565">
        <f t="shared" si="81"/>
        <v>0</v>
      </c>
      <c r="R27" s="714"/>
      <c r="S27" s="565">
        <f t="shared" si="82"/>
        <v>0</v>
      </c>
      <c r="T27" s="565">
        <f t="shared" si="83"/>
        <v>0</v>
      </c>
      <c r="U27" s="714"/>
      <c r="V27" s="566">
        <f t="shared" si="84"/>
        <v>0</v>
      </c>
      <c r="W27" s="565">
        <f t="shared" si="85"/>
        <v>0</v>
      </c>
      <c r="X27" s="714"/>
      <c r="Y27" s="566">
        <f t="shared" si="86"/>
        <v>0</v>
      </c>
      <c r="Z27" s="567">
        <f t="shared" si="87"/>
        <v>0</v>
      </c>
      <c r="AA27" s="714"/>
      <c r="AB27" s="568">
        <f t="shared" si="88"/>
        <v>0</v>
      </c>
      <c r="AC27" s="524">
        <f t="shared" si="89"/>
        <v>0</v>
      </c>
      <c r="AD27" s="724"/>
      <c r="AE27" s="568">
        <f t="shared" si="90"/>
        <v>0</v>
      </c>
      <c r="AF27" s="524">
        <f t="shared" si="103"/>
        <v>0</v>
      </c>
      <c r="AG27" s="724"/>
      <c r="AH27" s="568">
        <f t="shared" si="91"/>
        <v>0</v>
      </c>
      <c r="AI27" s="524">
        <f t="shared" si="92"/>
        <v>0</v>
      </c>
      <c r="AJ27" s="724"/>
      <c r="AK27" s="568">
        <f t="shared" si="93"/>
        <v>0</v>
      </c>
      <c r="AL27" s="524">
        <f t="shared" si="94"/>
        <v>0</v>
      </c>
      <c r="AM27" s="724"/>
      <c r="AN27" s="568">
        <f t="shared" si="95"/>
        <v>0</v>
      </c>
      <c r="AO27" s="524">
        <f t="shared" si="96"/>
        <v>0</v>
      </c>
      <c r="AP27" s="724"/>
      <c r="AQ27" s="568">
        <f t="shared" si="97"/>
        <v>0</v>
      </c>
      <c r="AR27" s="524">
        <f t="shared" si="104"/>
        <v>0</v>
      </c>
      <c r="AS27" s="724"/>
      <c r="AT27" s="568">
        <f t="shared" si="98"/>
        <v>0</v>
      </c>
      <c r="AU27" s="524">
        <f t="shared" si="99"/>
        <v>0</v>
      </c>
      <c r="AV27" s="724"/>
      <c r="AW27" s="568">
        <f t="shared" si="100"/>
        <v>0</v>
      </c>
      <c r="AX27" s="524">
        <f t="shared" si="101"/>
        <v>0</v>
      </c>
      <c r="AY27" s="724"/>
      <c r="AZ27" s="524">
        <f t="shared" si="102"/>
        <v>0</v>
      </c>
      <c r="BA27" s="570">
        <f t="shared" ref="BA27" si="112">SUM(O27,R27,U27,X27,AA27,AD27,AG27,AJ27,AM27,AP27,AS27,AV27,AY27)</f>
        <v>0</v>
      </c>
      <c r="BB27" s="570">
        <f t="shared" ref="BB27" si="113">SUM(P27,S27,V27,Y27,AB27,AE27,AH27,AK27,AN27,AQ27,AT27,AW27,AZ27)</f>
        <v>0</v>
      </c>
    </row>
    <row r="28" spans="1:56" ht="13" customHeight="1" x14ac:dyDescent="0.3">
      <c r="A28" s="1073"/>
      <c r="B28" s="485"/>
      <c r="C28" s="528" t="s">
        <v>261</v>
      </c>
      <c r="D28" s="706"/>
      <c r="E28" s="560" t="s">
        <v>15</v>
      </c>
      <c r="F28" s="560" t="s">
        <v>127</v>
      </c>
      <c r="G28" s="706"/>
      <c r="H28" s="707"/>
      <c r="I28" s="562">
        <f t="shared" si="105"/>
        <v>0</v>
      </c>
      <c r="J28" s="562">
        <f t="shared" si="106"/>
        <v>0</v>
      </c>
      <c r="K28" s="563">
        <v>12</v>
      </c>
      <c r="L28" s="530">
        <f t="shared" ref="L28" si="114">J28/K28</f>
        <v>0</v>
      </c>
      <c r="M28" s="520"/>
      <c r="N28" s="564">
        <f t="shared" si="80"/>
        <v>0</v>
      </c>
      <c r="O28" s="714"/>
      <c r="P28" s="565">
        <f t="shared" ref="P28" si="115">N28*O28</f>
        <v>0</v>
      </c>
      <c r="Q28" s="565">
        <f t="shared" si="81"/>
        <v>0</v>
      </c>
      <c r="R28" s="714"/>
      <c r="S28" s="565">
        <f t="shared" si="82"/>
        <v>0</v>
      </c>
      <c r="T28" s="565">
        <f t="shared" si="83"/>
        <v>0</v>
      </c>
      <c r="U28" s="714"/>
      <c r="V28" s="566">
        <f t="shared" si="84"/>
        <v>0</v>
      </c>
      <c r="W28" s="565">
        <f t="shared" si="85"/>
        <v>0</v>
      </c>
      <c r="X28" s="714"/>
      <c r="Y28" s="566">
        <f t="shared" si="86"/>
        <v>0</v>
      </c>
      <c r="Z28" s="567">
        <f t="shared" si="87"/>
        <v>0</v>
      </c>
      <c r="AA28" s="714"/>
      <c r="AB28" s="568">
        <f t="shared" si="88"/>
        <v>0</v>
      </c>
      <c r="AC28" s="524">
        <f t="shared" si="89"/>
        <v>0</v>
      </c>
      <c r="AD28" s="724"/>
      <c r="AE28" s="568">
        <f t="shared" si="90"/>
        <v>0</v>
      </c>
      <c r="AF28" s="524">
        <f t="shared" si="103"/>
        <v>0</v>
      </c>
      <c r="AG28" s="724"/>
      <c r="AH28" s="568">
        <f t="shared" si="91"/>
        <v>0</v>
      </c>
      <c r="AI28" s="524">
        <f t="shared" si="92"/>
        <v>0</v>
      </c>
      <c r="AJ28" s="724"/>
      <c r="AK28" s="568">
        <f t="shared" si="93"/>
        <v>0</v>
      </c>
      <c r="AL28" s="524">
        <f t="shared" si="94"/>
        <v>0</v>
      </c>
      <c r="AM28" s="724"/>
      <c r="AN28" s="568">
        <f t="shared" si="95"/>
        <v>0</v>
      </c>
      <c r="AO28" s="524">
        <f t="shared" si="96"/>
        <v>0</v>
      </c>
      <c r="AP28" s="724"/>
      <c r="AQ28" s="568">
        <f t="shared" si="97"/>
        <v>0</v>
      </c>
      <c r="AR28" s="524">
        <f t="shared" si="104"/>
        <v>0</v>
      </c>
      <c r="AS28" s="724"/>
      <c r="AT28" s="568">
        <f t="shared" si="98"/>
        <v>0</v>
      </c>
      <c r="AU28" s="524">
        <f t="shared" si="99"/>
        <v>0</v>
      </c>
      <c r="AV28" s="724"/>
      <c r="AW28" s="568">
        <f t="shared" si="100"/>
        <v>0</v>
      </c>
      <c r="AX28" s="524">
        <f t="shared" si="101"/>
        <v>0</v>
      </c>
      <c r="AY28" s="724"/>
      <c r="AZ28" s="524">
        <f t="shared" si="102"/>
        <v>0</v>
      </c>
      <c r="BA28" s="570">
        <f t="shared" ref="BA28" si="116">SUM(O28,R28,U28,X28,AA28,AD28,AG28,AJ28,AM28,AP28,AS28,AV28,AY28)</f>
        <v>0</v>
      </c>
      <c r="BB28" s="570">
        <f t="shared" ref="BB28" si="117">SUM(P28,S28,V28,Y28,AB28,AE28,AH28,AK28,AN28,AQ28,AT28,AW28,AZ28)</f>
        <v>0</v>
      </c>
    </row>
    <row r="29" spans="1:56" ht="13" customHeight="1" x14ac:dyDescent="0.3">
      <c r="A29" s="1073"/>
      <c r="B29" s="485"/>
      <c r="C29" s="528" t="s">
        <v>261</v>
      </c>
      <c r="D29" s="707"/>
      <c r="E29" s="560" t="s">
        <v>15</v>
      </c>
      <c r="F29" s="560" t="s">
        <v>127</v>
      </c>
      <c r="G29" s="707"/>
      <c r="H29" s="707"/>
      <c r="I29" s="562">
        <f t="shared" si="105"/>
        <v>0</v>
      </c>
      <c r="J29" s="562">
        <f t="shared" si="106"/>
        <v>0</v>
      </c>
      <c r="K29" s="563">
        <v>12</v>
      </c>
      <c r="L29" s="530">
        <f t="shared" ref="L29" si="118">J29/K29</f>
        <v>0</v>
      </c>
      <c r="M29" s="520"/>
      <c r="N29" s="564">
        <f t="shared" si="80"/>
        <v>0</v>
      </c>
      <c r="O29" s="714"/>
      <c r="P29" s="565">
        <f t="shared" ref="P29" si="119">N29*O29</f>
        <v>0</v>
      </c>
      <c r="Q29" s="565">
        <f t="shared" si="81"/>
        <v>0</v>
      </c>
      <c r="R29" s="714"/>
      <c r="S29" s="565">
        <f t="shared" si="82"/>
        <v>0</v>
      </c>
      <c r="T29" s="565">
        <f t="shared" si="83"/>
        <v>0</v>
      </c>
      <c r="U29" s="714"/>
      <c r="V29" s="566">
        <f t="shared" si="84"/>
        <v>0</v>
      </c>
      <c r="W29" s="565">
        <f t="shared" si="85"/>
        <v>0</v>
      </c>
      <c r="X29" s="714"/>
      <c r="Y29" s="566">
        <f t="shared" si="86"/>
        <v>0</v>
      </c>
      <c r="Z29" s="567">
        <f t="shared" si="87"/>
        <v>0</v>
      </c>
      <c r="AA29" s="714"/>
      <c r="AB29" s="568">
        <f t="shared" si="88"/>
        <v>0</v>
      </c>
      <c r="AC29" s="524">
        <f t="shared" si="89"/>
        <v>0</v>
      </c>
      <c r="AD29" s="724"/>
      <c r="AE29" s="568">
        <f t="shared" si="90"/>
        <v>0</v>
      </c>
      <c r="AF29" s="524">
        <f t="shared" si="103"/>
        <v>0</v>
      </c>
      <c r="AG29" s="724"/>
      <c r="AH29" s="568">
        <f t="shared" si="91"/>
        <v>0</v>
      </c>
      <c r="AI29" s="524">
        <f t="shared" si="92"/>
        <v>0</v>
      </c>
      <c r="AJ29" s="724"/>
      <c r="AK29" s="568">
        <f t="shared" si="93"/>
        <v>0</v>
      </c>
      <c r="AL29" s="524">
        <f t="shared" si="94"/>
        <v>0</v>
      </c>
      <c r="AM29" s="724"/>
      <c r="AN29" s="568">
        <f t="shared" si="95"/>
        <v>0</v>
      </c>
      <c r="AO29" s="524">
        <f t="shared" si="96"/>
        <v>0</v>
      </c>
      <c r="AP29" s="724"/>
      <c r="AQ29" s="568">
        <f t="shared" si="97"/>
        <v>0</v>
      </c>
      <c r="AR29" s="524">
        <f t="shared" si="104"/>
        <v>0</v>
      </c>
      <c r="AS29" s="724"/>
      <c r="AT29" s="568">
        <f t="shared" si="98"/>
        <v>0</v>
      </c>
      <c r="AU29" s="524">
        <f t="shared" si="99"/>
        <v>0</v>
      </c>
      <c r="AV29" s="724"/>
      <c r="AW29" s="568">
        <f t="shared" si="100"/>
        <v>0</v>
      </c>
      <c r="AX29" s="524">
        <f t="shared" si="101"/>
        <v>0</v>
      </c>
      <c r="AY29" s="724"/>
      <c r="AZ29" s="524">
        <f t="shared" si="102"/>
        <v>0</v>
      </c>
      <c r="BA29" s="570">
        <f t="shared" ref="BA29" si="120">SUM(O29,R29,U29,X29,AA29,AD29,AG29,AJ29,AM29,AP29,AS29,AV29,AY29)</f>
        <v>0</v>
      </c>
      <c r="BB29" s="570">
        <f t="shared" ref="BB29" si="121">SUM(P29,S29,V29,Y29,AB29,AE29,AH29,AK29,AN29,AQ29,AT29,AW29,AZ29)</f>
        <v>0</v>
      </c>
    </row>
    <row r="30" spans="1:56" ht="13.5" customHeight="1" thickBot="1" x14ac:dyDescent="0.35">
      <c r="A30" s="1073"/>
      <c r="B30" s="485"/>
      <c r="C30" s="528" t="s">
        <v>261</v>
      </c>
      <c r="D30" s="707"/>
      <c r="E30" s="560" t="s">
        <v>15</v>
      </c>
      <c r="F30" s="560" t="s">
        <v>127</v>
      </c>
      <c r="G30" s="706"/>
      <c r="H30" s="707"/>
      <c r="I30" s="562">
        <f t="shared" si="105"/>
        <v>0</v>
      </c>
      <c r="J30" s="562">
        <f t="shared" si="106"/>
        <v>0</v>
      </c>
      <c r="K30" s="563">
        <v>12</v>
      </c>
      <c r="L30" s="530">
        <f t="shared" si="3"/>
        <v>0</v>
      </c>
      <c r="M30" s="520"/>
      <c r="N30" s="564">
        <f t="shared" si="80"/>
        <v>0</v>
      </c>
      <c r="O30" s="715"/>
      <c r="P30" s="565">
        <f t="shared" si="5"/>
        <v>0</v>
      </c>
      <c r="Q30" s="565">
        <f t="shared" si="81"/>
        <v>0</v>
      </c>
      <c r="R30" s="715"/>
      <c r="S30" s="565">
        <f t="shared" si="82"/>
        <v>0</v>
      </c>
      <c r="T30" s="565">
        <f t="shared" si="83"/>
        <v>0</v>
      </c>
      <c r="U30" s="715"/>
      <c r="V30" s="566">
        <f t="shared" si="84"/>
        <v>0</v>
      </c>
      <c r="W30" s="565">
        <f t="shared" si="85"/>
        <v>0</v>
      </c>
      <c r="X30" s="715"/>
      <c r="Y30" s="566">
        <f t="shared" si="86"/>
        <v>0</v>
      </c>
      <c r="Z30" s="567">
        <f t="shared" si="87"/>
        <v>0</v>
      </c>
      <c r="AA30" s="715"/>
      <c r="AB30" s="568">
        <f t="shared" si="88"/>
        <v>0</v>
      </c>
      <c r="AC30" s="524">
        <f t="shared" si="89"/>
        <v>0</v>
      </c>
      <c r="AD30" s="715"/>
      <c r="AE30" s="568">
        <f t="shared" si="90"/>
        <v>0</v>
      </c>
      <c r="AF30" s="524">
        <f t="shared" si="103"/>
        <v>0</v>
      </c>
      <c r="AG30" s="715"/>
      <c r="AH30" s="568">
        <f t="shared" si="91"/>
        <v>0</v>
      </c>
      <c r="AI30" s="524">
        <f t="shared" si="92"/>
        <v>0</v>
      </c>
      <c r="AJ30" s="715"/>
      <c r="AK30" s="568">
        <f t="shared" si="93"/>
        <v>0</v>
      </c>
      <c r="AL30" s="524">
        <f t="shared" si="94"/>
        <v>0</v>
      </c>
      <c r="AM30" s="724"/>
      <c r="AN30" s="568">
        <f t="shared" si="95"/>
        <v>0</v>
      </c>
      <c r="AO30" s="524">
        <f t="shared" si="96"/>
        <v>0</v>
      </c>
      <c r="AP30" s="724"/>
      <c r="AQ30" s="568">
        <f t="shared" si="97"/>
        <v>0</v>
      </c>
      <c r="AR30" s="524">
        <f t="shared" si="104"/>
        <v>0</v>
      </c>
      <c r="AS30" s="724"/>
      <c r="AT30" s="568">
        <f t="shared" si="98"/>
        <v>0</v>
      </c>
      <c r="AU30" s="524">
        <f t="shared" si="99"/>
        <v>0</v>
      </c>
      <c r="AV30" s="724"/>
      <c r="AW30" s="568">
        <f t="shared" si="100"/>
        <v>0</v>
      </c>
      <c r="AX30" s="524">
        <f t="shared" si="101"/>
        <v>0</v>
      </c>
      <c r="AY30" s="724"/>
      <c r="AZ30" s="524">
        <f t="shared" si="102"/>
        <v>0</v>
      </c>
      <c r="BA30" s="570">
        <f t="shared" si="0"/>
        <v>0</v>
      </c>
      <c r="BB30" s="570">
        <f t="shared" si="1"/>
        <v>0</v>
      </c>
      <c r="BD30" s="527"/>
    </row>
    <row r="31" spans="1:56" s="558" customFormat="1" ht="23.25" customHeight="1" thickBot="1" x14ac:dyDescent="0.35">
      <c r="A31" s="1073"/>
      <c r="B31" s="485"/>
      <c r="C31" s="1093" t="s">
        <v>230</v>
      </c>
      <c r="D31" s="1094"/>
      <c r="E31" s="1094"/>
      <c r="F31" s="1094"/>
      <c r="G31" s="1094"/>
      <c r="H31" s="1094"/>
      <c r="I31" s="1094"/>
      <c r="J31" s="1094"/>
      <c r="K31" s="1094"/>
      <c r="L31" s="1095"/>
      <c r="M31" s="571"/>
      <c r="N31" s="546" t="e">
        <f>SUMPRODUCT(N22:N30,O22:O30)/O31</f>
        <v>#DIV/0!</v>
      </c>
      <c r="O31" s="551">
        <f>SUM(O22:O30)</f>
        <v>0</v>
      </c>
      <c r="P31" s="572">
        <f>IFERROR(N31*O31,0)</f>
        <v>0</v>
      </c>
      <c r="Q31" s="546" t="e">
        <f>SUMPRODUCT(Q22:Q30,R22:R30)/R31</f>
        <v>#DIV/0!</v>
      </c>
      <c r="R31" s="551">
        <f>SUM(R22:R30)</f>
        <v>0</v>
      </c>
      <c r="S31" s="573">
        <f>IFERROR(Q31*R31,0)</f>
        <v>0</v>
      </c>
      <c r="T31" s="546" t="e">
        <f>SUMPRODUCT(T22:T30,U22:U30)/U31</f>
        <v>#DIV/0!</v>
      </c>
      <c r="U31" s="718">
        <f>SUM(U22:U30)</f>
        <v>0</v>
      </c>
      <c r="V31" s="573">
        <f>IFERROR(T31*U31,0)</f>
        <v>0</v>
      </c>
      <c r="W31" s="546" t="e">
        <f>SUMPRODUCT(W22:W30,X22:X30)/X31</f>
        <v>#DIV/0!</v>
      </c>
      <c r="X31" s="574">
        <f>SUM(X22:X30)</f>
        <v>0</v>
      </c>
      <c r="Y31" s="575">
        <f>IFERROR(W31*X31,0)</f>
        <v>0</v>
      </c>
      <c r="Z31" s="546" t="e">
        <f>SUMPRODUCT(Z22:Z30,AA22:AA30)/AA31</f>
        <v>#DIV/0!</v>
      </c>
      <c r="AA31" s="576">
        <f>SUM(AA22:AA30)</f>
        <v>0</v>
      </c>
      <c r="AB31" s="556">
        <f>IFERROR(Z31*AA31,0)</f>
        <v>0</v>
      </c>
      <c r="AC31" s="546" t="e">
        <f>SUMPRODUCT(AC22:AC30,AD22:AD30)/AD31</f>
        <v>#DIV/0!</v>
      </c>
      <c r="AD31" s="577">
        <f>SUM(AD22:AD30)</f>
        <v>0</v>
      </c>
      <c r="AE31" s="556">
        <f>IFERROR(AC31*AD31,0)</f>
        <v>0</v>
      </c>
      <c r="AF31" s="546" t="e">
        <f>SUMPRODUCT(AF22:AF30,AG22:AG30)/AG31</f>
        <v>#DIV/0!</v>
      </c>
      <c r="AG31" s="577">
        <f>SUM(AG22:AG30)</f>
        <v>0</v>
      </c>
      <c r="AH31" s="556">
        <f>IFERROR(AF31*AG31,0)</f>
        <v>0</v>
      </c>
      <c r="AI31" s="546" t="e">
        <f>SUMPRODUCT(AI22:AI30,AJ22:AJ30)/AJ31</f>
        <v>#DIV/0!</v>
      </c>
      <c r="AJ31" s="725">
        <f>SUM(AJ22:AJ30)</f>
        <v>0</v>
      </c>
      <c r="AK31" s="556">
        <f>IFERROR(AI31*AJ31,0)</f>
        <v>0</v>
      </c>
      <c r="AL31" s="546" t="e">
        <f>SUMPRODUCT(AL22:AL30,AM22:AM30)/AM31</f>
        <v>#DIV/0!</v>
      </c>
      <c r="AM31" s="577">
        <f>SUM(AM22:AM30)</f>
        <v>0</v>
      </c>
      <c r="AN31" s="556">
        <f>IFERROR(AL31*AM31,0)</f>
        <v>0</v>
      </c>
      <c r="AO31" s="546" t="e">
        <f>SUMPRODUCT(AO22:AO30,AP22:AP30)/AP31</f>
        <v>#DIV/0!</v>
      </c>
      <c r="AP31" s="577">
        <f>SUM(AP22:AP30)</f>
        <v>0</v>
      </c>
      <c r="AQ31" s="556">
        <f>IFERROR(AO31*AP31,0)</f>
        <v>0</v>
      </c>
      <c r="AR31" s="546" t="e">
        <f>SUMPRODUCT(AR22:AR30,AS22:AS30)/AS31</f>
        <v>#DIV/0!</v>
      </c>
      <c r="AS31" s="577">
        <f>SUM(AS22:AS30)</f>
        <v>0</v>
      </c>
      <c r="AT31" s="556">
        <f>IFERROR(AR31*AS31,0)</f>
        <v>0</v>
      </c>
      <c r="AU31" s="546" t="e">
        <f>SUMPRODUCT(AU22:AU30,AV22:AV30)/AV31</f>
        <v>#DIV/0!</v>
      </c>
      <c r="AV31" s="577">
        <f>SUM(AV22:AV30)</f>
        <v>0</v>
      </c>
      <c r="AW31" s="556">
        <f>IFERROR(AU31*AV31,0)</f>
        <v>0</v>
      </c>
      <c r="AX31" s="546" t="e">
        <f>SUMPRODUCT(AX22:AX30,AY22:AY30)/AY31</f>
        <v>#DIV/0!</v>
      </c>
      <c r="AY31" s="577">
        <f>SUM(AY22:AY30)</f>
        <v>0</v>
      </c>
      <c r="AZ31" s="578">
        <f>IFERROR(AX31*AY31,0)</f>
        <v>0</v>
      </c>
      <c r="BA31" s="557">
        <f t="shared" si="0"/>
        <v>0</v>
      </c>
      <c r="BB31" s="557">
        <f t="shared" si="1"/>
        <v>0</v>
      </c>
      <c r="BD31" s="559"/>
    </row>
    <row r="32" spans="1:56" ht="13" customHeight="1" x14ac:dyDescent="0.25">
      <c r="A32" s="1073"/>
      <c r="B32" s="485"/>
      <c r="C32" s="528" t="s">
        <v>225</v>
      </c>
      <c r="D32" s="700"/>
      <c r="E32" s="515" t="s">
        <v>15</v>
      </c>
      <c r="F32" s="515" t="s">
        <v>128</v>
      </c>
      <c r="G32" s="704"/>
      <c r="H32" s="710"/>
      <c r="I32" s="517">
        <f t="shared" ref="I32:I37" si="122">G32*$I$9</f>
        <v>0</v>
      </c>
      <c r="J32" s="517">
        <f t="shared" si="2"/>
        <v>0</v>
      </c>
      <c r="K32" s="518">
        <v>12</v>
      </c>
      <c r="L32" s="530">
        <f t="shared" si="3"/>
        <v>0</v>
      </c>
      <c r="M32" s="520"/>
      <c r="N32" s="564">
        <f t="shared" ref="N32:N37" si="123">IF(O32&gt;=0.1,L32,)</f>
        <v>0</v>
      </c>
      <c r="O32" s="714"/>
      <c r="P32" s="566">
        <f t="shared" ref="P32:P37" si="124">N32*O32</f>
        <v>0</v>
      </c>
      <c r="Q32" s="565">
        <f t="shared" ref="Q32:Q37" si="125">IF(R32&gt;=0.1,L32,)</f>
        <v>0</v>
      </c>
      <c r="R32" s="714"/>
      <c r="S32" s="565">
        <f t="shared" ref="S32:S37" si="126">Q32*R32</f>
        <v>0</v>
      </c>
      <c r="T32" s="565">
        <f t="shared" ref="T32:T37" si="127">IF(U32&gt;=0.1,L32,)</f>
        <v>0</v>
      </c>
      <c r="U32" s="714"/>
      <c r="V32" s="565">
        <f t="shared" ref="V32:V37" si="128">T32*U32</f>
        <v>0</v>
      </c>
      <c r="W32" s="565">
        <f t="shared" ref="W32:W37" si="129">IF(X32&gt;=0.1,L32,)</f>
        <v>0</v>
      </c>
      <c r="X32" s="714"/>
      <c r="Y32" s="565">
        <f t="shared" ref="Y32:Y37" si="130">W32*X32</f>
        <v>0</v>
      </c>
      <c r="Z32" s="567">
        <f t="shared" ref="Z32:Z37" si="131">IF(AA32&gt;=0.1,L32,)</f>
        <v>0</v>
      </c>
      <c r="AA32" s="714"/>
      <c r="AB32" s="524">
        <f t="shared" ref="AB32:AB37" si="132">Z32*AA32</f>
        <v>0</v>
      </c>
      <c r="AC32" s="524">
        <f t="shared" ref="AC32:AC37" si="133">IF(AD32&gt;=0.1,L32,)</f>
        <v>0</v>
      </c>
      <c r="AD32" s="714"/>
      <c r="AE32" s="524">
        <f t="shared" ref="AE32:AE37" si="134">AC32*AD32</f>
        <v>0</v>
      </c>
      <c r="AF32" s="524">
        <f>IF(AG32&gt;=0.1,L32,)</f>
        <v>0</v>
      </c>
      <c r="AG32" s="714"/>
      <c r="AH32" s="524">
        <f t="shared" ref="AH32:AH37" si="135">AF32*AG32</f>
        <v>0</v>
      </c>
      <c r="AI32" s="524">
        <f t="shared" ref="AI32:AI37" si="136">IF(AJ32&gt;=0.1,L32,)</f>
        <v>0</v>
      </c>
      <c r="AJ32" s="714"/>
      <c r="AK32" s="524">
        <f t="shared" ref="AK32:AK37" si="137">AI32*AJ32</f>
        <v>0</v>
      </c>
      <c r="AL32" s="524">
        <f t="shared" ref="AL32:AL37" si="138">IF(AM32&gt;=0.1,L32,)</f>
        <v>0</v>
      </c>
      <c r="AM32" s="714"/>
      <c r="AN32" s="524">
        <f t="shared" ref="AN32:AN37" si="139">AL32*AM32</f>
        <v>0</v>
      </c>
      <c r="AO32" s="524">
        <f t="shared" ref="AO32:AO37" si="140">IF(AP32&gt;=0.1,L32,)</f>
        <v>0</v>
      </c>
      <c r="AP32" s="714"/>
      <c r="AQ32" s="524">
        <f t="shared" ref="AQ32:AQ37" si="141">AO32*AP32</f>
        <v>0</v>
      </c>
      <c r="AR32" s="524">
        <f>IF(AS32&gt;=0.1,L32,)</f>
        <v>0</v>
      </c>
      <c r="AS32" s="714"/>
      <c r="AT32" s="524">
        <f t="shared" ref="AT32:AT37" si="142">AR32*AS32</f>
        <v>0</v>
      </c>
      <c r="AU32" s="524">
        <f t="shared" ref="AU32:AU37" si="143">IF(AV32&gt;=0.1,L32,)</f>
        <v>0</v>
      </c>
      <c r="AV32" s="714"/>
      <c r="AW32" s="524">
        <f t="shared" ref="AW32:AW37" si="144">AU32*AV32</f>
        <v>0</v>
      </c>
      <c r="AX32" s="524">
        <f t="shared" ref="AX32:AX37" si="145">IF(AY32&gt;=0.1,L32,)</f>
        <v>0</v>
      </c>
      <c r="AY32" s="714"/>
      <c r="AZ32" s="524">
        <f t="shared" ref="AZ32:AZ37" si="146">AX32*AY32</f>
        <v>0</v>
      </c>
      <c r="BA32" s="570">
        <f t="shared" si="0"/>
        <v>0</v>
      </c>
      <c r="BB32" s="570">
        <f t="shared" si="1"/>
        <v>0</v>
      </c>
    </row>
    <row r="33" spans="1:54" ht="13" customHeight="1" x14ac:dyDescent="0.25">
      <c r="A33" s="1073"/>
      <c r="B33" s="485"/>
      <c r="C33" s="528" t="s">
        <v>225</v>
      </c>
      <c r="D33" s="700"/>
      <c r="E33" s="515" t="s">
        <v>15</v>
      </c>
      <c r="F33" s="515" t="s">
        <v>128</v>
      </c>
      <c r="G33" s="704"/>
      <c r="H33" s="710"/>
      <c r="I33" s="517">
        <f t="shared" si="122"/>
        <v>0</v>
      </c>
      <c r="J33" s="517">
        <f t="shared" si="2"/>
        <v>0</v>
      </c>
      <c r="K33" s="518">
        <v>12</v>
      </c>
      <c r="L33" s="530">
        <f t="shared" si="3"/>
        <v>0</v>
      </c>
      <c r="M33" s="520"/>
      <c r="N33" s="564">
        <f t="shared" si="123"/>
        <v>0</v>
      </c>
      <c r="O33" s="714"/>
      <c r="P33" s="566">
        <f t="shared" si="124"/>
        <v>0</v>
      </c>
      <c r="Q33" s="565">
        <f t="shared" si="125"/>
        <v>0</v>
      </c>
      <c r="R33" s="714"/>
      <c r="S33" s="565">
        <f t="shared" si="126"/>
        <v>0</v>
      </c>
      <c r="T33" s="565">
        <f t="shared" si="127"/>
        <v>0</v>
      </c>
      <c r="U33" s="714"/>
      <c r="V33" s="565">
        <f t="shared" si="128"/>
        <v>0</v>
      </c>
      <c r="W33" s="565">
        <f t="shared" si="129"/>
        <v>0</v>
      </c>
      <c r="X33" s="714"/>
      <c r="Y33" s="565">
        <f t="shared" si="130"/>
        <v>0</v>
      </c>
      <c r="Z33" s="567">
        <f t="shared" si="131"/>
        <v>0</v>
      </c>
      <c r="AA33" s="714"/>
      <c r="AB33" s="524">
        <f t="shared" si="132"/>
        <v>0</v>
      </c>
      <c r="AC33" s="524">
        <f t="shared" si="133"/>
        <v>0</v>
      </c>
      <c r="AD33" s="714"/>
      <c r="AE33" s="524">
        <f t="shared" si="134"/>
        <v>0</v>
      </c>
      <c r="AF33" s="524">
        <f>IF(AG33&gt;=0.1,L33,)</f>
        <v>0</v>
      </c>
      <c r="AG33" s="714"/>
      <c r="AH33" s="524">
        <f t="shared" si="135"/>
        <v>0</v>
      </c>
      <c r="AI33" s="524">
        <f t="shared" si="136"/>
        <v>0</v>
      </c>
      <c r="AJ33" s="714"/>
      <c r="AK33" s="524">
        <f t="shared" si="137"/>
        <v>0</v>
      </c>
      <c r="AL33" s="524">
        <f t="shared" si="138"/>
        <v>0</v>
      </c>
      <c r="AM33" s="714"/>
      <c r="AN33" s="524">
        <f t="shared" si="139"/>
        <v>0</v>
      </c>
      <c r="AO33" s="524">
        <f t="shared" si="140"/>
        <v>0</v>
      </c>
      <c r="AP33" s="714"/>
      <c r="AQ33" s="524">
        <f t="shared" si="141"/>
        <v>0</v>
      </c>
      <c r="AR33" s="524">
        <f>IF(AS33&gt;=0.1,L33,)</f>
        <v>0</v>
      </c>
      <c r="AS33" s="714"/>
      <c r="AT33" s="524">
        <f t="shared" si="142"/>
        <v>0</v>
      </c>
      <c r="AU33" s="524">
        <f t="shared" si="143"/>
        <v>0</v>
      </c>
      <c r="AV33" s="714"/>
      <c r="AW33" s="524">
        <f t="shared" si="144"/>
        <v>0</v>
      </c>
      <c r="AX33" s="524">
        <f t="shared" si="145"/>
        <v>0</v>
      </c>
      <c r="AY33" s="714"/>
      <c r="AZ33" s="524">
        <f t="shared" si="146"/>
        <v>0</v>
      </c>
      <c r="BA33" s="570">
        <f t="shared" si="0"/>
        <v>0</v>
      </c>
      <c r="BB33" s="570">
        <f t="shared" si="1"/>
        <v>0</v>
      </c>
    </row>
    <row r="34" spans="1:54" ht="13" customHeight="1" x14ac:dyDescent="0.25">
      <c r="A34" s="1073"/>
      <c r="B34" s="485"/>
      <c r="C34" s="528" t="s">
        <v>225</v>
      </c>
      <c r="D34" s="700"/>
      <c r="E34" s="515" t="s">
        <v>15</v>
      </c>
      <c r="F34" s="515" t="s">
        <v>128</v>
      </c>
      <c r="G34" s="704"/>
      <c r="H34" s="710"/>
      <c r="I34" s="517">
        <f t="shared" si="122"/>
        <v>0</v>
      </c>
      <c r="J34" s="517">
        <f t="shared" si="2"/>
        <v>0</v>
      </c>
      <c r="K34" s="518">
        <v>12</v>
      </c>
      <c r="L34" s="530">
        <f t="shared" si="3"/>
        <v>0</v>
      </c>
      <c r="M34" s="520"/>
      <c r="N34" s="564">
        <f t="shared" si="123"/>
        <v>0</v>
      </c>
      <c r="O34" s="714"/>
      <c r="P34" s="566">
        <f t="shared" si="124"/>
        <v>0</v>
      </c>
      <c r="Q34" s="565">
        <f t="shared" si="125"/>
        <v>0</v>
      </c>
      <c r="R34" s="714"/>
      <c r="S34" s="565">
        <f t="shared" si="126"/>
        <v>0</v>
      </c>
      <c r="T34" s="565">
        <f t="shared" si="127"/>
        <v>0</v>
      </c>
      <c r="U34" s="714"/>
      <c r="V34" s="565">
        <f t="shared" si="128"/>
        <v>0</v>
      </c>
      <c r="W34" s="565">
        <f t="shared" si="129"/>
        <v>0</v>
      </c>
      <c r="X34" s="714"/>
      <c r="Y34" s="565">
        <f t="shared" si="130"/>
        <v>0</v>
      </c>
      <c r="Z34" s="567">
        <f t="shared" si="131"/>
        <v>0</v>
      </c>
      <c r="AA34" s="714"/>
      <c r="AB34" s="524">
        <f t="shared" si="132"/>
        <v>0</v>
      </c>
      <c r="AC34" s="524">
        <f t="shared" si="133"/>
        <v>0</v>
      </c>
      <c r="AD34" s="714"/>
      <c r="AE34" s="524">
        <f t="shared" si="134"/>
        <v>0</v>
      </c>
      <c r="AF34" s="524">
        <f t="shared" ref="AF34:AF37" si="147">IF(AG34&gt;=0.1,L34,)</f>
        <v>0</v>
      </c>
      <c r="AG34" s="714"/>
      <c r="AH34" s="524">
        <f t="shared" si="135"/>
        <v>0</v>
      </c>
      <c r="AI34" s="524">
        <f t="shared" si="136"/>
        <v>0</v>
      </c>
      <c r="AJ34" s="714"/>
      <c r="AK34" s="524">
        <f t="shared" si="137"/>
        <v>0</v>
      </c>
      <c r="AL34" s="524">
        <f t="shared" si="138"/>
        <v>0</v>
      </c>
      <c r="AM34" s="714"/>
      <c r="AN34" s="524">
        <f t="shared" si="139"/>
        <v>0</v>
      </c>
      <c r="AO34" s="524">
        <f t="shared" si="140"/>
        <v>0</v>
      </c>
      <c r="AP34" s="714"/>
      <c r="AQ34" s="524">
        <f t="shared" si="141"/>
        <v>0</v>
      </c>
      <c r="AR34" s="524">
        <f t="shared" ref="AR34:AR37" si="148">IF(AS34&gt;=0.1,L34,)</f>
        <v>0</v>
      </c>
      <c r="AS34" s="714"/>
      <c r="AT34" s="524">
        <f t="shared" si="142"/>
        <v>0</v>
      </c>
      <c r="AU34" s="524">
        <f t="shared" si="143"/>
        <v>0</v>
      </c>
      <c r="AV34" s="714"/>
      <c r="AW34" s="524">
        <f t="shared" si="144"/>
        <v>0</v>
      </c>
      <c r="AX34" s="524">
        <f t="shared" si="145"/>
        <v>0</v>
      </c>
      <c r="AY34" s="714"/>
      <c r="AZ34" s="524">
        <f t="shared" si="146"/>
        <v>0</v>
      </c>
      <c r="BA34" s="570">
        <f t="shared" si="0"/>
        <v>0</v>
      </c>
      <c r="BB34" s="570">
        <f t="shared" si="1"/>
        <v>0</v>
      </c>
    </row>
    <row r="35" spans="1:54" ht="13" customHeight="1" x14ac:dyDescent="0.25">
      <c r="A35" s="1073"/>
      <c r="B35" s="485"/>
      <c r="C35" s="528" t="s">
        <v>256</v>
      </c>
      <c r="D35" s="700"/>
      <c r="E35" s="515" t="s">
        <v>15</v>
      </c>
      <c r="F35" s="515" t="s">
        <v>128</v>
      </c>
      <c r="G35" s="704"/>
      <c r="H35" s="704"/>
      <c r="I35" s="517">
        <f t="shared" si="122"/>
        <v>0</v>
      </c>
      <c r="J35" s="517">
        <f t="shared" si="2"/>
        <v>0</v>
      </c>
      <c r="K35" s="518">
        <v>12</v>
      </c>
      <c r="L35" s="530">
        <f t="shared" si="3"/>
        <v>0</v>
      </c>
      <c r="M35" s="520"/>
      <c r="N35" s="564">
        <f t="shared" si="123"/>
        <v>0</v>
      </c>
      <c r="O35" s="714"/>
      <c r="P35" s="566">
        <f t="shared" si="124"/>
        <v>0</v>
      </c>
      <c r="Q35" s="565">
        <f t="shared" si="125"/>
        <v>0</v>
      </c>
      <c r="R35" s="714"/>
      <c r="S35" s="565">
        <f t="shared" si="126"/>
        <v>0</v>
      </c>
      <c r="T35" s="565">
        <f t="shared" si="127"/>
        <v>0</v>
      </c>
      <c r="U35" s="714"/>
      <c r="V35" s="565">
        <f t="shared" si="128"/>
        <v>0</v>
      </c>
      <c r="W35" s="565">
        <f t="shared" si="129"/>
        <v>0</v>
      </c>
      <c r="X35" s="714"/>
      <c r="Y35" s="565">
        <f t="shared" si="130"/>
        <v>0</v>
      </c>
      <c r="Z35" s="567">
        <f t="shared" si="131"/>
        <v>0</v>
      </c>
      <c r="AA35" s="714"/>
      <c r="AB35" s="524">
        <f t="shared" si="132"/>
        <v>0</v>
      </c>
      <c r="AC35" s="524">
        <f t="shared" si="133"/>
        <v>0</v>
      </c>
      <c r="AD35" s="714"/>
      <c r="AE35" s="524">
        <f t="shared" si="134"/>
        <v>0</v>
      </c>
      <c r="AF35" s="524">
        <f t="shared" si="147"/>
        <v>0</v>
      </c>
      <c r="AG35" s="714"/>
      <c r="AH35" s="524">
        <f t="shared" si="135"/>
        <v>0</v>
      </c>
      <c r="AI35" s="524">
        <f t="shared" si="136"/>
        <v>0</v>
      </c>
      <c r="AJ35" s="714"/>
      <c r="AK35" s="524">
        <f t="shared" si="137"/>
        <v>0</v>
      </c>
      <c r="AL35" s="524">
        <f t="shared" si="138"/>
        <v>0</v>
      </c>
      <c r="AM35" s="714"/>
      <c r="AN35" s="524">
        <f t="shared" si="139"/>
        <v>0</v>
      </c>
      <c r="AO35" s="524">
        <f t="shared" si="140"/>
        <v>0</v>
      </c>
      <c r="AP35" s="714"/>
      <c r="AQ35" s="524">
        <f t="shared" si="141"/>
        <v>0</v>
      </c>
      <c r="AR35" s="524">
        <f t="shared" si="148"/>
        <v>0</v>
      </c>
      <c r="AS35" s="714"/>
      <c r="AT35" s="524">
        <f t="shared" si="142"/>
        <v>0</v>
      </c>
      <c r="AU35" s="524">
        <f t="shared" si="143"/>
        <v>0</v>
      </c>
      <c r="AV35" s="714"/>
      <c r="AW35" s="524">
        <f t="shared" si="144"/>
        <v>0</v>
      </c>
      <c r="AX35" s="524">
        <f t="shared" si="145"/>
        <v>0</v>
      </c>
      <c r="AY35" s="714"/>
      <c r="AZ35" s="524">
        <f t="shared" si="146"/>
        <v>0</v>
      </c>
      <c r="BA35" s="570">
        <f t="shared" si="0"/>
        <v>0</v>
      </c>
      <c r="BB35" s="570">
        <f t="shared" si="1"/>
        <v>0</v>
      </c>
    </row>
    <row r="36" spans="1:54" ht="13" customHeight="1" x14ac:dyDescent="0.25">
      <c r="A36" s="1073"/>
      <c r="B36" s="485"/>
      <c r="C36" s="528" t="s">
        <v>256</v>
      </c>
      <c r="D36" s="700"/>
      <c r="E36" s="515" t="s">
        <v>15</v>
      </c>
      <c r="F36" s="515" t="s">
        <v>128</v>
      </c>
      <c r="G36" s="704"/>
      <c r="H36" s="704"/>
      <c r="I36" s="517">
        <f t="shared" si="122"/>
        <v>0</v>
      </c>
      <c r="J36" s="517">
        <f t="shared" ref="J36" si="149">G36-I36</f>
        <v>0</v>
      </c>
      <c r="K36" s="518">
        <v>12</v>
      </c>
      <c r="L36" s="530">
        <f t="shared" ref="L36" si="150">J36/K36</f>
        <v>0</v>
      </c>
      <c r="M36" s="520"/>
      <c r="N36" s="564">
        <f t="shared" si="123"/>
        <v>0</v>
      </c>
      <c r="O36" s="714"/>
      <c r="P36" s="566">
        <f t="shared" si="124"/>
        <v>0</v>
      </c>
      <c r="Q36" s="565">
        <f t="shared" si="125"/>
        <v>0</v>
      </c>
      <c r="R36" s="714"/>
      <c r="S36" s="565">
        <f t="shared" si="126"/>
        <v>0</v>
      </c>
      <c r="T36" s="565">
        <f t="shared" si="127"/>
        <v>0</v>
      </c>
      <c r="U36" s="714"/>
      <c r="V36" s="565">
        <f t="shared" si="128"/>
        <v>0</v>
      </c>
      <c r="W36" s="565">
        <f t="shared" si="129"/>
        <v>0</v>
      </c>
      <c r="X36" s="714"/>
      <c r="Y36" s="565">
        <f t="shared" si="130"/>
        <v>0</v>
      </c>
      <c r="Z36" s="567">
        <f t="shared" si="131"/>
        <v>0</v>
      </c>
      <c r="AA36" s="714"/>
      <c r="AB36" s="524">
        <f t="shared" si="132"/>
        <v>0</v>
      </c>
      <c r="AC36" s="524">
        <f t="shared" si="133"/>
        <v>0</v>
      </c>
      <c r="AD36" s="714"/>
      <c r="AE36" s="524">
        <f t="shared" si="134"/>
        <v>0</v>
      </c>
      <c r="AF36" s="524">
        <f t="shared" si="147"/>
        <v>0</v>
      </c>
      <c r="AG36" s="714"/>
      <c r="AH36" s="524">
        <f t="shared" si="135"/>
        <v>0</v>
      </c>
      <c r="AI36" s="524">
        <f t="shared" si="136"/>
        <v>0</v>
      </c>
      <c r="AJ36" s="714"/>
      <c r="AK36" s="524">
        <f t="shared" si="137"/>
        <v>0</v>
      </c>
      <c r="AL36" s="524">
        <f t="shared" si="138"/>
        <v>0</v>
      </c>
      <c r="AM36" s="714"/>
      <c r="AN36" s="524">
        <f t="shared" si="139"/>
        <v>0</v>
      </c>
      <c r="AO36" s="524">
        <f t="shared" si="140"/>
        <v>0</v>
      </c>
      <c r="AP36" s="714"/>
      <c r="AQ36" s="524">
        <f t="shared" si="141"/>
        <v>0</v>
      </c>
      <c r="AR36" s="524">
        <f t="shared" si="148"/>
        <v>0</v>
      </c>
      <c r="AS36" s="714"/>
      <c r="AT36" s="524">
        <f t="shared" si="142"/>
        <v>0</v>
      </c>
      <c r="AU36" s="524">
        <f t="shared" si="143"/>
        <v>0</v>
      </c>
      <c r="AV36" s="714"/>
      <c r="AW36" s="524">
        <f t="shared" si="144"/>
        <v>0</v>
      </c>
      <c r="AX36" s="524">
        <f t="shared" si="145"/>
        <v>0</v>
      </c>
      <c r="AY36" s="714"/>
      <c r="AZ36" s="524">
        <f t="shared" si="146"/>
        <v>0</v>
      </c>
      <c r="BA36" s="570">
        <f t="shared" ref="BA36" si="151">SUM(O36,R36,U36,X36,AA36,AD36,AG36,AJ36,AM36,AP36,AS36,AV36,AY36)</f>
        <v>0</v>
      </c>
      <c r="BB36" s="570">
        <f t="shared" ref="BB36" si="152">SUM(P36,S36,V36,Y36,AB36,AE36,AH36,AK36,AN36,AQ36,AT36,AW36,AZ36)</f>
        <v>0</v>
      </c>
    </row>
    <row r="37" spans="1:54" ht="13.5" customHeight="1" thickBot="1" x14ac:dyDescent="0.3">
      <c r="A37" s="1073"/>
      <c r="B37" s="485"/>
      <c r="C37" s="528" t="s">
        <v>256</v>
      </c>
      <c r="D37" s="700"/>
      <c r="E37" s="515" t="s">
        <v>15</v>
      </c>
      <c r="F37" s="515" t="s">
        <v>128</v>
      </c>
      <c r="G37" s="704"/>
      <c r="H37" s="704"/>
      <c r="I37" s="517">
        <f t="shared" si="122"/>
        <v>0</v>
      </c>
      <c r="J37" s="517">
        <f t="shared" si="2"/>
        <v>0</v>
      </c>
      <c r="K37" s="518">
        <v>12</v>
      </c>
      <c r="L37" s="530">
        <f>J37/K37</f>
        <v>0</v>
      </c>
      <c r="M37" s="520"/>
      <c r="N37" s="564">
        <f t="shared" si="123"/>
        <v>0</v>
      </c>
      <c r="O37" s="714"/>
      <c r="P37" s="566">
        <f t="shared" si="124"/>
        <v>0</v>
      </c>
      <c r="Q37" s="565">
        <f t="shared" si="125"/>
        <v>0</v>
      </c>
      <c r="R37" s="714"/>
      <c r="S37" s="565">
        <f t="shared" si="126"/>
        <v>0</v>
      </c>
      <c r="T37" s="565">
        <f t="shared" si="127"/>
        <v>0</v>
      </c>
      <c r="U37" s="714"/>
      <c r="V37" s="565">
        <f t="shared" si="128"/>
        <v>0</v>
      </c>
      <c r="W37" s="565">
        <f t="shared" si="129"/>
        <v>0</v>
      </c>
      <c r="X37" s="714"/>
      <c r="Y37" s="565">
        <f t="shared" si="130"/>
        <v>0</v>
      </c>
      <c r="Z37" s="567">
        <f t="shared" si="131"/>
        <v>0</v>
      </c>
      <c r="AA37" s="714"/>
      <c r="AB37" s="524">
        <f t="shared" si="132"/>
        <v>0</v>
      </c>
      <c r="AC37" s="524">
        <f t="shared" si="133"/>
        <v>0</v>
      </c>
      <c r="AD37" s="714"/>
      <c r="AE37" s="524">
        <f t="shared" si="134"/>
        <v>0</v>
      </c>
      <c r="AF37" s="524">
        <f t="shared" si="147"/>
        <v>0</v>
      </c>
      <c r="AG37" s="714"/>
      <c r="AH37" s="524">
        <f t="shared" si="135"/>
        <v>0</v>
      </c>
      <c r="AI37" s="524">
        <f t="shared" si="136"/>
        <v>0</v>
      </c>
      <c r="AJ37" s="714"/>
      <c r="AK37" s="524">
        <f t="shared" si="137"/>
        <v>0</v>
      </c>
      <c r="AL37" s="524">
        <f t="shared" si="138"/>
        <v>0</v>
      </c>
      <c r="AM37" s="714"/>
      <c r="AN37" s="524">
        <f t="shared" si="139"/>
        <v>0</v>
      </c>
      <c r="AO37" s="524">
        <f t="shared" si="140"/>
        <v>0</v>
      </c>
      <c r="AP37" s="714"/>
      <c r="AQ37" s="524">
        <f t="shared" si="141"/>
        <v>0</v>
      </c>
      <c r="AR37" s="524">
        <f t="shared" si="148"/>
        <v>0</v>
      </c>
      <c r="AS37" s="714"/>
      <c r="AT37" s="524">
        <f t="shared" si="142"/>
        <v>0</v>
      </c>
      <c r="AU37" s="524">
        <f t="shared" si="143"/>
        <v>0</v>
      </c>
      <c r="AV37" s="714"/>
      <c r="AW37" s="524">
        <f t="shared" si="144"/>
        <v>0</v>
      </c>
      <c r="AX37" s="524">
        <f t="shared" si="145"/>
        <v>0</v>
      </c>
      <c r="AY37" s="714"/>
      <c r="AZ37" s="524">
        <f t="shared" si="146"/>
        <v>0</v>
      </c>
      <c r="BA37" s="570">
        <f t="shared" si="0"/>
        <v>0</v>
      </c>
      <c r="BB37" s="570">
        <f t="shared" si="1"/>
        <v>0</v>
      </c>
    </row>
    <row r="38" spans="1:54" s="558" customFormat="1" ht="24" customHeight="1" thickBot="1" x14ac:dyDescent="0.35">
      <c r="A38" s="1073"/>
      <c r="B38" s="485"/>
      <c r="C38" s="1108" t="s">
        <v>229</v>
      </c>
      <c r="D38" s="1109"/>
      <c r="E38" s="1109"/>
      <c r="F38" s="1109"/>
      <c r="G38" s="1109"/>
      <c r="H38" s="1109"/>
      <c r="I38" s="1109"/>
      <c r="J38" s="1109"/>
      <c r="K38" s="1109"/>
      <c r="L38" s="1110"/>
      <c r="M38" s="579"/>
      <c r="N38" s="580" t="e">
        <f>AVERAGEIF(N32:N37,"&gt;0")</f>
        <v>#DIV/0!</v>
      </c>
      <c r="O38" s="581">
        <f>SUM(O32:O37)</f>
        <v>0</v>
      </c>
      <c r="P38" s="582">
        <f>IFERROR(N38*O38,0)</f>
        <v>0</v>
      </c>
      <c r="Q38" s="583" t="e">
        <f>AVERAGEIF(Q32:Q37,"&gt;0")</f>
        <v>#DIV/0!</v>
      </c>
      <c r="R38" s="581">
        <f>SUM(R32:R37)</f>
        <v>0</v>
      </c>
      <c r="S38" s="584">
        <f>IFERROR(Q38*R38,0)</f>
        <v>0</v>
      </c>
      <c r="T38" s="583" t="e">
        <f>AVERAGEIF(T32:T37,"&gt;0")</f>
        <v>#DIV/0!</v>
      </c>
      <c r="U38" s="581">
        <f>SUM(U32:U37)</f>
        <v>0</v>
      </c>
      <c r="V38" s="584">
        <f>IFERROR(T38*U38,0)</f>
        <v>0</v>
      </c>
      <c r="W38" s="583" t="e">
        <f>AVERAGEIF(W32:W37,"&gt;0")</f>
        <v>#DIV/0!</v>
      </c>
      <c r="X38" s="720">
        <f>SUM(X32:X37)</f>
        <v>0</v>
      </c>
      <c r="Y38" s="584">
        <f>IFERROR(W38*X38,0)</f>
        <v>0</v>
      </c>
      <c r="Z38" s="583" t="e">
        <f>AVERAGEIF(Z32:Z37,"&gt;0")</f>
        <v>#DIV/0!</v>
      </c>
      <c r="AA38" s="581">
        <f>SUM(AA32:AA37)</f>
        <v>0</v>
      </c>
      <c r="AB38" s="584">
        <f>IFERROR(Z38*AA38,0)</f>
        <v>0</v>
      </c>
      <c r="AC38" s="583" t="e">
        <f>AVERAGEIF(AC32:AC37,"&gt;0")</f>
        <v>#DIV/0!</v>
      </c>
      <c r="AD38" s="581">
        <f>SUM(AD32:AD37)</f>
        <v>0</v>
      </c>
      <c r="AE38" s="584">
        <f>IFERROR(AC38*AD38,0)</f>
        <v>0</v>
      </c>
      <c r="AF38" s="583" t="e">
        <f>AVERAGEIF(AF32:AF37,"&gt;0")</f>
        <v>#DIV/0!</v>
      </c>
      <c r="AG38" s="720">
        <f>SUM(AG32:AG37)</f>
        <v>0</v>
      </c>
      <c r="AH38" s="584">
        <f>IFERROR(AF38*AG38,0)</f>
        <v>0</v>
      </c>
      <c r="AI38" s="583" t="e">
        <f>AVERAGEIF(AI32:AI37,"&gt;0")</f>
        <v>#DIV/0!</v>
      </c>
      <c r="AJ38" s="581">
        <f>SUM(AJ32:AJ37)</f>
        <v>0</v>
      </c>
      <c r="AK38" s="584">
        <f>IFERROR(AI38*AJ38,0)</f>
        <v>0</v>
      </c>
      <c r="AL38" s="583" t="e">
        <f>AVERAGEIF(AL32:AL37,"&gt;0")</f>
        <v>#DIV/0!</v>
      </c>
      <c r="AM38" s="581">
        <f>SUM(AM32:AM37)</f>
        <v>0</v>
      </c>
      <c r="AN38" s="584">
        <f>IFERROR(AL38*AM38,0)</f>
        <v>0</v>
      </c>
      <c r="AO38" s="583" t="e">
        <f>AVERAGEIF(AO32:AO37,"&gt;0")</f>
        <v>#DIV/0!</v>
      </c>
      <c r="AP38" s="581">
        <f>SUM(AP32:AP37)</f>
        <v>0</v>
      </c>
      <c r="AQ38" s="584">
        <f>IFERROR(AO38*AP38,0)</f>
        <v>0</v>
      </c>
      <c r="AR38" s="583" t="e">
        <f>AVERAGEIF(AR32:AR37,"&gt;0")</f>
        <v>#DIV/0!</v>
      </c>
      <c r="AS38" s="581">
        <f>SUM(AS32:AS37)</f>
        <v>0</v>
      </c>
      <c r="AT38" s="584">
        <f>IFERROR(AR38*AS38,0)</f>
        <v>0</v>
      </c>
      <c r="AU38" s="583" t="e">
        <f>AVERAGEIF(AU32:AU37,"&gt;0")</f>
        <v>#DIV/0!</v>
      </c>
      <c r="AV38" s="581">
        <f>SUM(AV32:AV37)</f>
        <v>0</v>
      </c>
      <c r="AW38" s="584">
        <f>IFERROR(AU38*AV38,0)</f>
        <v>0</v>
      </c>
      <c r="AX38" s="583" t="e">
        <f>AVERAGEIF(AX32:AX37,"&gt;0")</f>
        <v>#DIV/0!</v>
      </c>
      <c r="AY38" s="581">
        <f>SUM(AY32:AY37)</f>
        <v>0</v>
      </c>
      <c r="AZ38" s="584">
        <f>IFERROR(AX38*AY38,0)</f>
        <v>0</v>
      </c>
      <c r="BA38" s="557">
        <f t="shared" si="0"/>
        <v>0</v>
      </c>
      <c r="BB38" s="557">
        <f t="shared" si="1"/>
        <v>0</v>
      </c>
    </row>
    <row r="39" spans="1:54" ht="7.5" customHeight="1" thickBot="1" x14ac:dyDescent="0.3">
      <c r="A39" s="1073"/>
      <c r="B39" s="485"/>
      <c r="C39" s="585"/>
      <c r="D39" s="586"/>
      <c r="E39" s="586"/>
      <c r="F39" s="586"/>
      <c r="G39" s="587"/>
      <c r="H39" s="587"/>
      <c r="I39" s="587"/>
      <c r="J39" s="587"/>
      <c r="K39" s="588"/>
      <c r="L39" s="589"/>
      <c r="M39" s="589"/>
      <c r="N39" s="589"/>
      <c r="O39" s="589"/>
      <c r="P39" s="589"/>
      <c r="Q39" s="589"/>
      <c r="R39" s="590"/>
      <c r="S39" s="589"/>
      <c r="T39" s="589"/>
      <c r="U39" s="590"/>
      <c r="V39" s="589"/>
      <c r="W39" s="589"/>
      <c r="X39" s="590"/>
      <c r="Y39" s="589"/>
      <c r="Z39" s="589"/>
      <c r="AA39" s="590"/>
      <c r="AB39" s="589"/>
      <c r="AC39" s="591"/>
      <c r="AD39" s="591"/>
      <c r="AE39" s="591"/>
      <c r="AF39" s="591"/>
      <c r="AG39" s="591"/>
      <c r="AH39" s="591"/>
      <c r="AI39" s="591"/>
      <c r="AJ39" s="591"/>
      <c r="AK39" s="591"/>
      <c r="AL39" s="591"/>
      <c r="AM39" s="591"/>
      <c r="AN39" s="591"/>
      <c r="AO39" s="591"/>
      <c r="AP39" s="591"/>
      <c r="AQ39" s="591"/>
      <c r="AR39" s="591"/>
      <c r="AS39" s="591"/>
      <c r="AT39" s="591"/>
      <c r="AU39" s="591"/>
      <c r="AV39" s="591"/>
      <c r="AW39" s="591"/>
      <c r="AX39" s="591"/>
      <c r="AY39" s="591"/>
      <c r="AZ39" s="591"/>
      <c r="BA39" s="591"/>
      <c r="BB39" s="591"/>
    </row>
    <row r="40" spans="1:54" ht="34" customHeight="1" thickBot="1" x14ac:dyDescent="0.3">
      <c r="A40" s="1073"/>
      <c r="B40" s="485"/>
      <c r="C40" s="1063" t="s">
        <v>139</v>
      </c>
      <c r="D40" s="1064"/>
      <c r="E40" s="1064"/>
      <c r="F40" s="1064"/>
      <c r="G40" s="1064"/>
      <c r="H40" s="1064"/>
      <c r="I40" s="1064"/>
      <c r="J40" s="1064"/>
      <c r="K40" s="1064"/>
      <c r="L40" s="1065"/>
      <c r="M40" s="592"/>
      <c r="N40" s="593"/>
      <c r="O40" s="594">
        <f>O21+O31+O38</f>
        <v>0</v>
      </c>
      <c r="P40" s="595">
        <f>P21+P31+P38</f>
        <v>0</v>
      </c>
      <c r="Q40" s="594"/>
      <c r="R40" s="594">
        <f>R21+R31+R38</f>
        <v>0</v>
      </c>
      <c r="S40" s="595">
        <f>S21+S31+S38</f>
        <v>0</v>
      </c>
      <c r="T40" s="594"/>
      <c r="U40" s="594">
        <f>U21+U31+U38</f>
        <v>0</v>
      </c>
      <c r="V40" s="595">
        <f>V21+V31+V38</f>
        <v>0</v>
      </c>
      <c r="W40" s="594"/>
      <c r="X40" s="594">
        <f>X21+X31+X38</f>
        <v>0</v>
      </c>
      <c r="Y40" s="595">
        <f>Y21+Y31+Y38</f>
        <v>0</v>
      </c>
      <c r="Z40" s="594"/>
      <c r="AA40" s="594">
        <f>AA21+AA31+AA38</f>
        <v>0</v>
      </c>
      <c r="AB40" s="595">
        <f>AB21+AB31+AB38</f>
        <v>0</v>
      </c>
      <c r="AC40" s="594"/>
      <c r="AD40" s="594">
        <f>AD21+AD31+AD38</f>
        <v>0</v>
      </c>
      <c r="AE40" s="595">
        <f>AE21+AE31+AE38</f>
        <v>0</v>
      </c>
      <c r="AF40" s="594"/>
      <c r="AG40" s="594">
        <f>AG21+AG31+AG38</f>
        <v>0</v>
      </c>
      <c r="AH40" s="595">
        <f>AH21+AH31+AH38</f>
        <v>0</v>
      </c>
      <c r="AI40" s="594"/>
      <c r="AJ40" s="594">
        <f>AJ21+AJ31+AJ38</f>
        <v>0</v>
      </c>
      <c r="AK40" s="595">
        <f>AK21+AK31+AK38</f>
        <v>0</v>
      </c>
      <c r="AL40" s="594"/>
      <c r="AM40" s="594">
        <f>AM21+AM31+AM38</f>
        <v>0</v>
      </c>
      <c r="AN40" s="595">
        <f>AN21+AN31+AN38</f>
        <v>0</v>
      </c>
      <c r="AO40" s="594"/>
      <c r="AP40" s="594">
        <f>AP21+AP31+AP38</f>
        <v>0</v>
      </c>
      <c r="AQ40" s="595">
        <f>AQ21+AQ31+AQ38</f>
        <v>0</v>
      </c>
      <c r="AR40" s="594"/>
      <c r="AS40" s="594">
        <f>AS21+AS31+AS38</f>
        <v>0</v>
      </c>
      <c r="AT40" s="595">
        <f>AT21+AT31+AT38</f>
        <v>0</v>
      </c>
      <c r="AU40" s="594"/>
      <c r="AV40" s="594">
        <f>AV21+AV31+AV38</f>
        <v>0</v>
      </c>
      <c r="AW40" s="595">
        <f>AW21+AW31+AW38</f>
        <v>0</v>
      </c>
      <c r="AX40" s="594"/>
      <c r="AY40" s="594">
        <f>AY21+AY31+AY38</f>
        <v>0</v>
      </c>
      <c r="AZ40" s="595">
        <f>AZ21+AZ31+AZ38</f>
        <v>0</v>
      </c>
      <c r="BA40" s="557">
        <f>SUM(O40,R40,U40,X40,AA40,AD40,AG40,AJ40,AM40,AP40,AS40,AV40,AY40)</f>
        <v>0</v>
      </c>
      <c r="BB40" s="557">
        <f>SUM(P40,S40,V40,Y40,AB40,AE40,AH40,AK40,AN40,AQ40,AT40,AW40,AZ40)</f>
        <v>0</v>
      </c>
    </row>
    <row r="41" spans="1:54" ht="38.25" customHeight="1" thickBot="1" x14ac:dyDescent="0.3">
      <c r="A41" s="1073"/>
      <c r="B41" s="485"/>
      <c r="C41" s="596"/>
      <c r="D41" s="596"/>
      <c r="E41" s="596"/>
      <c r="F41" s="596"/>
      <c r="G41" s="596"/>
      <c r="H41" s="596"/>
      <c r="I41" s="596"/>
      <c r="J41" s="596"/>
      <c r="K41" s="596"/>
      <c r="L41" s="596"/>
      <c r="M41" s="596"/>
      <c r="N41" s="596"/>
      <c r="O41" s="596"/>
      <c r="P41" s="596"/>
      <c r="Q41" s="596"/>
      <c r="R41" s="596"/>
      <c r="S41" s="596"/>
      <c r="T41" s="596"/>
      <c r="U41" s="596"/>
      <c r="V41" s="596"/>
      <c r="W41" s="596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596"/>
      <c r="AK41" s="596"/>
      <c r="AL41" s="596"/>
      <c r="AM41" s="596"/>
      <c r="AN41" s="596"/>
      <c r="AO41" s="596"/>
      <c r="AP41" s="596"/>
      <c r="AQ41" s="596"/>
      <c r="AR41" s="596"/>
      <c r="AS41" s="596"/>
      <c r="AT41" s="596"/>
      <c r="AU41" s="596"/>
      <c r="AV41" s="596"/>
      <c r="AW41" s="596"/>
      <c r="AX41" s="596"/>
      <c r="AY41" s="596"/>
      <c r="AZ41" s="596"/>
      <c r="BA41" s="596"/>
      <c r="BB41" s="596"/>
    </row>
    <row r="42" spans="1:54" ht="28.5" customHeight="1" thickBot="1" x14ac:dyDescent="0.55000000000000004">
      <c r="A42" s="1073"/>
      <c r="B42" s="485"/>
      <c r="C42" s="1052" t="s">
        <v>259</v>
      </c>
      <c r="D42" s="1053"/>
      <c r="E42" s="1053"/>
      <c r="F42" s="1053"/>
      <c r="G42" s="1053"/>
      <c r="H42" s="1054"/>
      <c r="I42" s="597"/>
      <c r="J42" s="598"/>
      <c r="K42" s="598"/>
      <c r="L42" s="598"/>
      <c r="M42" s="599"/>
      <c r="N42" s="598"/>
      <c r="O42" s="598"/>
      <c r="P42" s="600"/>
      <c r="Q42" s="600"/>
      <c r="R42" s="600"/>
      <c r="S42" s="600"/>
      <c r="T42" s="600"/>
      <c r="U42" s="600"/>
      <c r="V42" s="600"/>
      <c r="W42" s="600"/>
      <c r="X42" s="600"/>
      <c r="Y42" s="600"/>
      <c r="Z42" s="600"/>
      <c r="AA42" s="600"/>
      <c r="AB42" s="600"/>
      <c r="AC42" s="600"/>
      <c r="AD42" s="600"/>
      <c r="AE42" s="600"/>
      <c r="AF42" s="600"/>
      <c r="AG42" s="600"/>
      <c r="AH42" s="600"/>
      <c r="AI42" s="600"/>
      <c r="AJ42" s="600"/>
      <c r="AK42" s="600"/>
      <c r="AL42" s="600"/>
      <c r="AM42" s="600"/>
      <c r="AN42" s="600"/>
      <c r="AO42" s="600"/>
      <c r="AP42" s="600"/>
      <c r="AQ42" s="600"/>
      <c r="AR42" s="600"/>
      <c r="AS42" s="600"/>
      <c r="AT42" s="600"/>
      <c r="AU42" s="600"/>
      <c r="AV42" s="600"/>
      <c r="AW42" s="600"/>
      <c r="AX42" s="600"/>
      <c r="AY42" s="600"/>
      <c r="AZ42" s="600"/>
      <c r="BA42" s="600"/>
      <c r="BB42" s="601"/>
    </row>
    <row r="43" spans="1:54" ht="13.5" customHeight="1" thickBot="1" x14ac:dyDescent="0.35">
      <c r="A43" s="1073"/>
      <c r="B43" s="485"/>
      <c r="C43" s="602"/>
      <c r="D43" s="603"/>
      <c r="E43" s="603"/>
      <c r="F43" s="603"/>
      <c r="G43" s="604"/>
      <c r="H43" s="604"/>
      <c r="I43" s="604"/>
      <c r="J43" s="604"/>
      <c r="K43" s="604"/>
      <c r="L43" s="604"/>
      <c r="M43" s="605"/>
      <c r="N43" s="604"/>
      <c r="O43" s="606"/>
      <c r="P43" s="607"/>
      <c r="Q43" s="607"/>
      <c r="R43" s="608"/>
      <c r="S43" s="607"/>
      <c r="T43" s="607"/>
      <c r="U43" s="608"/>
      <c r="V43" s="607"/>
      <c r="W43" s="607"/>
      <c r="X43" s="608"/>
      <c r="Y43" s="607"/>
      <c r="Z43" s="607"/>
      <c r="AA43" s="608"/>
      <c r="AB43" s="607"/>
      <c r="AC43" s="607"/>
      <c r="AD43" s="607"/>
      <c r="AE43" s="607"/>
      <c r="AF43" s="607"/>
      <c r="AG43" s="607"/>
      <c r="AH43" s="607"/>
      <c r="AI43" s="607"/>
      <c r="AJ43" s="607"/>
      <c r="AK43" s="607"/>
      <c r="AL43" s="607"/>
      <c r="AM43" s="607"/>
      <c r="AN43" s="607"/>
      <c r="AO43" s="607"/>
      <c r="AP43" s="607"/>
      <c r="AQ43" s="607"/>
      <c r="AR43" s="607"/>
      <c r="AS43" s="607"/>
      <c r="AT43" s="607"/>
      <c r="AU43" s="607"/>
      <c r="AV43" s="607"/>
      <c r="AW43" s="607"/>
      <c r="AX43" s="607"/>
      <c r="AY43" s="607"/>
      <c r="AZ43" s="607"/>
      <c r="BA43" s="607"/>
      <c r="BB43" s="473" t="s">
        <v>5</v>
      </c>
    </row>
    <row r="44" spans="1:54" ht="34.5" customHeight="1" thickBot="1" x14ac:dyDescent="0.4">
      <c r="A44" s="1073"/>
      <c r="B44" s="485"/>
      <c r="C44" s="474"/>
      <c r="D44" s="475"/>
      <c r="E44" s="475"/>
      <c r="F44" s="475"/>
      <c r="G44" s="476"/>
      <c r="H44" s="609" t="s">
        <v>36</v>
      </c>
      <c r="I44" s="476"/>
      <c r="J44" s="476"/>
      <c r="K44" s="476"/>
      <c r="L44" s="476"/>
      <c r="M44" s="610"/>
      <c r="N44" s="479" t="s">
        <v>148</v>
      </c>
      <c r="O44" s="480" t="s">
        <v>147</v>
      </c>
      <c r="P44" s="481" t="s">
        <v>149</v>
      </c>
      <c r="Q44" s="480" t="s">
        <v>148</v>
      </c>
      <c r="R44" s="480" t="s">
        <v>147</v>
      </c>
      <c r="S44" s="481" t="s">
        <v>149</v>
      </c>
      <c r="T44" s="480" t="s">
        <v>148</v>
      </c>
      <c r="U44" s="480" t="s">
        <v>147</v>
      </c>
      <c r="V44" s="481" t="s">
        <v>149</v>
      </c>
      <c r="W44" s="480" t="s">
        <v>148</v>
      </c>
      <c r="X44" s="480" t="s">
        <v>147</v>
      </c>
      <c r="Y44" s="481" t="s">
        <v>149</v>
      </c>
      <c r="Z44" s="480" t="s">
        <v>148</v>
      </c>
      <c r="AA44" s="480" t="s">
        <v>147</v>
      </c>
      <c r="AB44" s="481" t="s">
        <v>149</v>
      </c>
      <c r="AC44" s="480" t="s">
        <v>148</v>
      </c>
      <c r="AD44" s="480" t="s">
        <v>147</v>
      </c>
      <c r="AE44" s="481" t="s">
        <v>149</v>
      </c>
      <c r="AF44" s="480" t="s">
        <v>148</v>
      </c>
      <c r="AG44" s="480" t="s">
        <v>147</v>
      </c>
      <c r="AH44" s="481" t="s">
        <v>149</v>
      </c>
      <c r="AI44" s="480" t="s">
        <v>148</v>
      </c>
      <c r="AJ44" s="480" t="s">
        <v>147</v>
      </c>
      <c r="AK44" s="481" t="s">
        <v>149</v>
      </c>
      <c r="AL44" s="480" t="s">
        <v>148</v>
      </c>
      <c r="AM44" s="480" t="s">
        <v>147</v>
      </c>
      <c r="AN44" s="481" t="s">
        <v>149</v>
      </c>
      <c r="AO44" s="480" t="s">
        <v>148</v>
      </c>
      <c r="AP44" s="480" t="s">
        <v>147</v>
      </c>
      <c r="AQ44" s="481" t="s">
        <v>149</v>
      </c>
      <c r="AR44" s="480" t="s">
        <v>148</v>
      </c>
      <c r="AS44" s="480" t="s">
        <v>147</v>
      </c>
      <c r="AT44" s="481" t="s">
        <v>149</v>
      </c>
      <c r="AU44" s="480" t="s">
        <v>148</v>
      </c>
      <c r="AV44" s="480" t="s">
        <v>147</v>
      </c>
      <c r="AW44" s="481" t="s">
        <v>149</v>
      </c>
      <c r="AX44" s="480" t="s">
        <v>148</v>
      </c>
      <c r="AY44" s="480" t="s">
        <v>147</v>
      </c>
      <c r="AZ44" s="482" t="s">
        <v>149</v>
      </c>
      <c r="BA44" s="611"/>
      <c r="BB44" s="612" t="s">
        <v>6</v>
      </c>
    </row>
    <row r="45" spans="1:54" ht="35.25" customHeight="1" thickBot="1" x14ac:dyDescent="0.35">
      <c r="A45" s="1073"/>
      <c r="B45" s="485"/>
      <c r="C45" s="474"/>
      <c r="D45" s="475"/>
      <c r="E45" s="487"/>
      <c r="F45" s="487"/>
      <c r="G45" s="488" t="s">
        <v>8</v>
      </c>
      <c r="H45" s="613" t="s">
        <v>31</v>
      </c>
      <c r="I45" s="488" t="s">
        <v>9</v>
      </c>
      <c r="J45" s="490" t="s">
        <v>10</v>
      </c>
      <c r="K45" s="614" t="s">
        <v>37</v>
      </c>
      <c r="L45" s="492" t="s">
        <v>129</v>
      </c>
      <c r="M45" s="615"/>
      <c r="N45" s="494" t="s">
        <v>129</v>
      </c>
      <c r="O45" s="495" t="s">
        <v>130</v>
      </c>
      <c r="P45" s="496" t="s">
        <v>131</v>
      </c>
      <c r="Q45" s="494" t="s">
        <v>129</v>
      </c>
      <c r="R45" s="495" t="s">
        <v>132</v>
      </c>
      <c r="S45" s="496" t="s">
        <v>133</v>
      </c>
      <c r="T45" s="616" t="s">
        <v>129</v>
      </c>
      <c r="U45" s="495" t="s">
        <v>117</v>
      </c>
      <c r="V45" s="496" t="s">
        <v>118</v>
      </c>
      <c r="W45" s="494" t="s">
        <v>129</v>
      </c>
      <c r="X45" s="495" t="s">
        <v>132</v>
      </c>
      <c r="Y45" s="496" t="s">
        <v>134</v>
      </c>
      <c r="Z45" s="494" t="s">
        <v>129</v>
      </c>
      <c r="AA45" s="495" t="s">
        <v>135</v>
      </c>
      <c r="AB45" s="496" t="s">
        <v>136</v>
      </c>
      <c r="AC45" s="494" t="s">
        <v>129</v>
      </c>
      <c r="AD45" s="498" t="s">
        <v>135</v>
      </c>
      <c r="AE45" s="496" t="s">
        <v>136</v>
      </c>
      <c r="AF45" s="494" t="s">
        <v>129</v>
      </c>
      <c r="AG45" s="498" t="s">
        <v>135</v>
      </c>
      <c r="AH45" s="496" t="s">
        <v>136</v>
      </c>
      <c r="AI45" s="494" t="s">
        <v>129</v>
      </c>
      <c r="AJ45" s="498" t="s">
        <v>135</v>
      </c>
      <c r="AK45" s="496" t="s">
        <v>136</v>
      </c>
      <c r="AL45" s="494" t="s">
        <v>129</v>
      </c>
      <c r="AM45" s="498" t="s">
        <v>135</v>
      </c>
      <c r="AN45" s="496" t="s">
        <v>136</v>
      </c>
      <c r="AO45" s="494" t="s">
        <v>129</v>
      </c>
      <c r="AP45" s="498" t="s">
        <v>135</v>
      </c>
      <c r="AQ45" s="496" t="s">
        <v>136</v>
      </c>
      <c r="AR45" s="494" t="s">
        <v>129</v>
      </c>
      <c r="AS45" s="498" t="s">
        <v>135</v>
      </c>
      <c r="AT45" s="496" t="s">
        <v>136</v>
      </c>
      <c r="AU45" s="494" t="s">
        <v>129</v>
      </c>
      <c r="AV45" s="495" t="s">
        <v>119</v>
      </c>
      <c r="AW45" s="496" t="s">
        <v>120</v>
      </c>
      <c r="AX45" s="499" t="s">
        <v>129</v>
      </c>
      <c r="AY45" s="500" t="s">
        <v>132</v>
      </c>
      <c r="AZ45" s="501" t="s">
        <v>137</v>
      </c>
      <c r="BA45" s="617" t="s">
        <v>138</v>
      </c>
      <c r="BB45" s="503" t="s">
        <v>11</v>
      </c>
    </row>
    <row r="46" spans="1:54" ht="21" customHeight="1" thickBot="1" x14ac:dyDescent="0.35">
      <c r="A46" s="1074"/>
      <c r="B46" s="485"/>
      <c r="C46" s="618" t="s">
        <v>12</v>
      </c>
      <c r="D46" s="475" t="s">
        <v>13</v>
      </c>
      <c r="E46" s="619" t="s">
        <v>14</v>
      </c>
      <c r="F46" s="619"/>
      <c r="G46" s="620"/>
      <c r="H46" s="506" t="s">
        <v>34</v>
      </c>
      <c r="I46" s="621">
        <v>6.2E-2</v>
      </c>
      <c r="J46" s="622"/>
      <c r="K46" s="621"/>
      <c r="L46" s="621"/>
      <c r="M46" s="623"/>
      <c r="N46" s="1087" t="s">
        <v>109</v>
      </c>
      <c r="O46" s="1088"/>
      <c r="P46" s="1089"/>
      <c r="Q46" s="1057" t="s">
        <v>110</v>
      </c>
      <c r="R46" s="1058"/>
      <c r="S46" s="1059"/>
      <c r="T46" s="1069" t="s">
        <v>111</v>
      </c>
      <c r="U46" s="1070"/>
      <c r="V46" s="1071"/>
      <c r="W46" s="1066" t="s">
        <v>112</v>
      </c>
      <c r="X46" s="1067"/>
      <c r="Y46" s="1068"/>
      <c r="Z46" s="1066" t="s">
        <v>113</v>
      </c>
      <c r="AA46" s="1067"/>
      <c r="AB46" s="1068"/>
      <c r="AC46" s="1066" t="s">
        <v>114</v>
      </c>
      <c r="AD46" s="1067"/>
      <c r="AE46" s="1068"/>
      <c r="AF46" s="1066" t="s">
        <v>115</v>
      </c>
      <c r="AG46" s="1067"/>
      <c r="AH46" s="1067"/>
      <c r="AI46" s="1066" t="s">
        <v>116</v>
      </c>
      <c r="AJ46" s="1067"/>
      <c r="AK46" s="1067"/>
      <c r="AL46" s="1066" t="s">
        <v>250</v>
      </c>
      <c r="AM46" s="1067"/>
      <c r="AN46" s="1067"/>
      <c r="AO46" s="1066" t="s">
        <v>251</v>
      </c>
      <c r="AP46" s="1067"/>
      <c r="AQ46" s="1067"/>
      <c r="AR46" s="1066" t="s">
        <v>252</v>
      </c>
      <c r="AS46" s="1067"/>
      <c r="AT46" s="1067"/>
      <c r="AU46" s="1066" t="s">
        <v>253</v>
      </c>
      <c r="AV46" s="1067"/>
      <c r="AW46" s="1067"/>
      <c r="AX46" s="1111" t="s">
        <v>254</v>
      </c>
      <c r="AY46" s="1112"/>
      <c r="AZ46" s="1113"/>
      <c r="BA46" s="624"/>
      <c r="BB46" s="625"/>
    </row>
    <row r="47" spans="1:54" ht="13" customHeight="1" x14ac:dyDescent="0.3">
      <c r="C47" s="626" t="s">
        <v>227</v>
      </c>
      <c r="D47" s="627" t="s">
        <v>28</v>
      </c>
      <c r="E47" s="627" t="s">
        <v>15</v>
      </c>
      <c r="F47" s="627"/>
      <c r="G47" s="706"/>
      <c r="H47" s="707"/>
      <c r="I47" s="628"/>
      <c r="J47" s="629">
        <f t="shared" ref="J47:J52" si="153">G47-I47</f>
        <v>0</v>
      </c>
      <c r="K47" s="630">
        <v>12</v>
      </c>
      <c r="L47" s="631">
        <f t="shared" ref="L47:L52" si="154">J47/K47</f>
        <v>0</v>
      </c>
      <c r="M47" s="632"/>
      <c r="N47" s="631">
        <f t="shared" ref="N47:N56" si="155">IF(O47&gt;=0.1,L47,)</f>
        <v>0</v>
      </c>
      <c r="O47" s="711"/>
      <c r="P47" s="633">
        <f t="shared" ref="P47:P52" si="156">N47*O47</f>
        <v>0</v>
      </c>
      <c r="Q47" s="634">
        <f t="shared" ref="Q47:Q56" si="157">IF(R47&gt;=0.1,L47,)</f>
        <v>0</v>
      </c>
      <c r="R47" s="712"/>
      <c r="S47" s="635">
        <f t="shared" ref="S47:S52" si="158">Q47*R47</f>
        <v>0</v>
      </c>
      <c r="T47" s="636">
        <f t="shared" ref="T47:T56" si="159">IF(U47&gt;=0.1,L47,)</f>
        <v>0</v>
      </c>
      <c r="U47" s="711"/>
      <c r="V47" s="633">
        <f t="shared" ref="V47:V52" si="160">T47*U47</f>
        <v>0</v>
      </c>
      <c r="W47" s="634">
        <f t="shared" ref="W47:W56" si="161">IF(X47&gt;=0.1,L47,)</f>
        <v>0</v>
      </c>
      <c r="X47" s="712"/>
      <c r="Y47" s="637">
        <f t="shared" ref="Y47:Y52" si="162">W47*X47</f>
        <v>0</v>
      </c>
      <c r="Z47" s="638">
        <f t="shared" ref="Z47:Z56" si="163">IF(AA47&gt;=0.1,L47,)</f>
        <v>0</v>
      </c>
      <c r="AA47" s="712"/>
      <c r="AB47" s="639">
        <f t="shared" ref="AB47:AB52" si="164">Z47*AA47</f>
        <v>0</v>
      </c>
      <c r="AC47" s="640">
        <f t="shared" ref="AC47:AC56" si="165">IF(AD47&gt;=0.1,L47,)</f>
        <v>0</v>
      </c>
      <c r="AD47" s="726"/>
      <c r="AE47" s="641">
        <f t="shared" ref="AE47:AE52" si="166">AC47*AD47</f>
        <v>0</v>
      </c>
      <c r="AF47" s="640">
        <f>IF(AG47&gt;=0.1,L47,)</f>
        <v>0</v>
      </c>
      <c r="AG47" s="726"/>
      <c r="AH47" s="641">
        <f t="shared" ref="AH47:AH56" si="167">AF47*AG47</f>
        <v>0</v>
      </c>
      <c r="AI47" s="640">
        <f t="shared" ref="AI47:AI52" si="168">IF(AJ47&gt;=0.1,L47,)</f>
        <v>0</v>
      </c>
      <c r="AJ47" s="726"/>
      <c r="AK47" s="641">
        <f t="shared" ref="AK47:AK56" si="169">AI47*AJ47</f>
        <v>0</v>
      </c>
      <c r="AL47" s="640">
        <f t="shared" ref="AL47:AL56" si="170">IF(AM47&gt;=0.1,L47,)</f>
        <v>0</v>
      </c>
      <c r="AM47" s="726"/>
      <c r="AN47" s="641">
        <f t="shared" ref="AN47:AN56" si="171">AL47*AM47</f>
        <v>0</v>
      </c>
      <c r="AO47" s="640">
        <f t="shared" ref="AO47:AO56" si="172">IF(AP47&gt;=0.1,L47,)</f>
        <v>0</v>
      </c>
      <c r="AP47" s="726"/>
      <c r="AQ47" s="641">
        <f t="shared" ref="AQ47:AQ56" si="173">AO47*AP47</f>
        <v>0</v>
      </c>
      <c r="AR47" s="640">
        <f>IF(AS47&gt;=0.1,L47,)</f>
        <v>0</v>
      </c>
      <c r="AS47" s="726"/>
      <c r="AT47" s="641">
        <f t="shared" ref="AT47:AT56" si="174">AR47*AS47</f>
        <v>0</v>
      </c>
      <c r="AU47" s="640">
        <f t="shared" ref="AU47:AU56" si="175">IF(AV47&gt;=0.1,L47,)</f>
        <v>0</v>
      </c>
      <c r="AV47" s="726"/>
      <c r="AW47" s="641">
        <f t="shared" ref="AW47:AW52" si="176">AU47*AV47</f>
        <v>0</v>
      </c>
      <c r="AX47" s="640">
        <f t="shared" ref="AX47:AX56" si="177">IF(AY47&gt;=0.1,L47,)</f>
        <v>0</v>
      </c>
      <c r="AY47" s="726"/>
      <c r="AZ47" s="642">
        <f t="shared" ref="AZ47:AZ52" si="178">AX47*AY47</f>
        <v>0</v>
      </c>
      <c r="BA47" s="643">
        <f t="shared" ref="BA47:BA57" si="179">SUM(O47,R47,U47,X47,AA47,AD47,AG47,AJ47,AM47,AP47,AS47,AV47,AY47)</f>
        <v>0</v>
      </c>
      <c r="BB47" s="643">
        <f t="shared" ref="BB47:BB57" si="180">SUM(P47,S47,V47,Y47,AB47,AE47,AH47,AK47,AN47,AQ47,AT47,AW47,AZ47)</f>
        <v>0</v>
      </c>
    </row>
    <row r="48" spans="1:54" ht="13" x14ac:dyDescent="0.3">
      <c r="C48" s="626" t="s">
        <v>227</v>
      </c>
      <c r="D48" s="627" t="s">
        <v>28</v>
      </c>
      <c r="E48" s="627" t="s">
        <v>15</v>
      </c>
      <c r="F48" s="627"/>
      <c r="G48" s="706"/>
      <c r="H48" s="707"/>
      <c r="I48" s="628"/>
      <c r="J48" s="629">
        <f t="shared" si="153"/>
        <v>0</v>
      </c>
      <c r="K48" s="630">
        <v>12</v>
      </c>
      <c r="L48" s="631">
        <f t="shared" si="154"/>
        <v>0</v>
      </c>
      <c r="M48" s="632"/>
      <c r="N48" s="631">
        <f t="shared" si="155"/>
        <v>0</v>
      </c>
      <c r="O48" s="711"/>
      <c r="P48" s="633">
        <f t="shared" si="156"/>
        <v>0</v>
      </c>
      <c r="Q48" s="634">
        <f t="shared" si="157"/>
        <v>0</v>
      </c>
      <c r="R48" s="712"/>
      <c r="S48" s="635">
        <f t="shared" si="158"/>
        <v>0</v>
      </c>
      <c r="T48" s="636">
        <f t="shared" si="159"/>
        <v>0</v>
      </c>
      <c r="U48" s="711"/>
      <c r="V48" s="633">
        <f t="shared" si="160"/>
        <v>0</v>
      </c>
      <c r="W48" s="634">
        <f t="shared" si="161"/>
        <v>0</v>
      </c>
      <c r="X48" s="712"/>
      <c r="Y48" s="637">
        <f t="shared" si="162"/>
        <v>0</v>
      </c>
      <c r="Z48" s="638">
        <f t="shared" si="163"/>
        <v>0</v>
      </c>
      <c r="AA48" s="712"/>
      <c r="AB48" s="639">
        <f t="shared" si="164"/>
        <v>0</v>
      </c>
      <c r="AC48" s="640">
        <f t="shared" si="165"/>
        <v>0</v>
      </c>
      <c r="AD48" s="726"/>
      <c r="AE48" s="641">
        <f t="shared" si="166"/>
        <v>0</v>
      </c>
      <c r="AF48" s="640">
        <f>IF(AG48&gt;=0.1,L48,)</f>
        <v>0</v>
      </c>
      <c r="AG48" s="726"/>
      <c r="AH48" s="641">
        <f t="shared" si="167"/>
        <v>0</v>
      </c>
      <c r="AI48" s="640">
        <f t="shared" si="168"/>
        <v>0</v>
      </c>
      <c r="AJ48" s="726"/>
      <c r="AK48" s="641">
        <f t="shared" si="169"/>
        <v>0</v>
      </c>
      <c r="AL48" s="640">
        <f t="shared" si="170"/>
        <v>0</v>
      </c>
      <c r="AM48" s="726"/>
      <c r="AN48" s="641">
        <f t="shared" si="171"/>
        <v>0</v>
      </c>
      <c r="AO48" s="640">
        <f t="shared" si="172"/>
        <v>0</v>
      </c>
      <c r="AP48" s="726"/>
      <c r="AQ48" s="641">
        <f t="shared" si="173"/>
        <v>0</v>
      </c>
      <c r="AR48" s="640">
        <f>IF(AS48&gt;=0.1,L48,)</f>
        <v>0</v>
      </c>
      <c r="AS48" s="726"/>
      <c r="AT48" s="641">
        <f t="shared" si="174"/>
        <v>0</v>
      </c>
      <c r="AU48" s="640">
        <f t="shared" si="175"/>
        <v>0</v>
      </c>
      <c r="AV48" s="726"/>
      <c r="AW48" s="641">
        <f t="shared" si="176"/>
        <v>0</v>
      </c>
      <c r="AX48" s="640">
        <f t="shared" si="177"/>
        <v>0</v>
      </c>
      <c r="AY48" s="726"/>
      <c r="AZ48" s="642">
        <f t="shared" si="178"/>
        <v>0</v>
      </c>
      <c r="BA48" s="643">
        <f t="shared" si="179"/>
        <v>0</v>
      </c>
      <c r="BB48" s="643">
        <f t="shared" si="180"/>
        <v>0</v>
      </c>
    </row>
    <row r="49" spans="3:54" ht="13" x14ac:dyDescent="0.3">
      <c r="C49" s="626" t="s">
        <v>227</v>
      </c>
      <c r="D49" s="627" t="s">
        <v>28</v>
      </c>
      <c r="E49" s="627" t="s">
        <v>15</v>
      </c>
      <c r="F49" s="627"/>
      <c r="G49" s="706"/>
      <c r="H49" s="707"/>
      <c r="I49" s="628"/>
      <c r="J49" s="629">
        <f t="shared" ref="J49" si="181">G49-I49</f>
        <v>0</v>
      </c>
      <c r="K49" s="630">
        <v>12</v>
      </c>
      <c r="L49" s="631">
        <f t="shared" ref="L49" si="182">J49/K49</f>
        <v>0</v>
      </c>
      <c r="M49" s="632"/>
      <c r="N49" s="631">
        <f t="shared" ref="N49" si="183">IF(O49&gt;=0.1,L49,)</f>
        <v>0</v>
      </c>
      <c r="O49" s="711"/>
      <c r="P49" s="633">
        <f t="shared" ref="P49" si="184">N49*O49</f>
        <v>0</v>
      </c>
      <c r="Q49" s="634">
        <f t="shared" ref="Q49" si="185">IF(R49&gt;=0.1,L49,)</f>
        <v>0</v>
      </c>
      <c r="R49" s="712"/>
      <c r="S49" s="635">
        <f t="shared" ref="S49" si="186">Q49*R49</f>
        <v>0</v>
      </c>
      <c r="T49" s="636">
        <f t="shared" ref="T49" si="187">IF(U49&gt;=0.1,L49,)</f>
        <v>0</v>
      </c>
      <c r="U49" s="711"/>
      <c r="V49" s="633">
        <f t="shared" ref="V49" si="188">T49*U49</f>
        <v>0</v>
      </c>
      <c r="W49" s="634">
        <f t="shared" ref="W49" si="189">IF(X49&gt;=0.1,L49,)</f>
        <v>0</v>
      </c>
      <c r="X49" s="712"/>
      <c r="Y49" s="637">
        <f t="shared" ref="Y49" si="190">W49*X49</f>
        <v>0</v>
      </c>
      <c r="Z49" s="638">
        <f t="shared" ref="Z49" si="191">IF(AA49&gt;=0.1,L49,)</f>
        <v>0</v>
      </c>
      <c r="AA49" s="712"/>
      <c r="AB49" s="639">
        <f t="shared" ref="AB49" si="192">Z49*AA49</f>
        <v>0</v>
      </c>
      <c r="AC49" s="640">
        <f t="shared" ref="AC49" si="193">IF(AD49&gt;=0.1,L49,)</f>
        <v>0</v>
      </c>
      <c r="AD49" s="726"/>
      <c r="AE49" s="641">
        <f t="shared" ref="AE49" si="194">AC49*AD49</f>
        <v>0</v>
      </c>
      <c r="AF49" s="640">
        <f t="shared" ref="AF49:AF56" si="195">IF(AG49&gt;=0.1,L49,)</f>
        <v>0</v>
      </c>
      <c r="AG49" s="726"/>
      <c r="AH49" s="641">
        <f t="shared" ref="AH49" si="196">AF49*AG49</f>
        <v>0</v>
      </c>
      <c r="AI49" s="640">
        <f t="shared" si="168"/>
        <v>0</v>
      </c>
      <c r="AJ49" s="726"/>
      <c r="AK49" s="641">
        <f t="shared" ref="AK49" si="197">AI49*AJ49</f>
        <v>0</v>
      </c>
      <c r="AL49" s="640">
        <f t="shared" ref="AL49" si="198">IF(AM49&gt;=0.1,L49,)</f>
        <v>0</v>
      </c>
      <c r="AM49" s="726"/>
      <c r="AN49" s="641">
        <f t="shared" ref="AN49" si="199">AL49*AM49</f>
        <v>0</v>
      </c>
      <c r="AO49" s="640">
        <f t="shared" ref="AO49" si="200">IF(AP49&gt;=0.1,L49,)</f>
        <v>0</v>
      </c>
      <c r="AP49" s="726"/>
      <c r="AQ49" s="641">
        <f t="shared" ref="AQ49" si="201">AO49*AP49</f>
        <v>0</v>
      </c>
      <c r="AR49" s="640">
        <f t="shared" ref="AR49:AR56" si="202">IF(AS49&gt;=0.1,L49,)</f>
        <v>0</v>
      </c>
      <c r="AS49" s="726"/>
      <c r="AT49" s="641">
        <f t="shared" ref="AT49" si="203">AR49*AS49</f>
        <v>0</v>
      </c>
      <c r="AU49" s="640">
        <f t="shared" ref="AU49" si="204">IF(AV49&gt;=0.1,L49,)</f>
        <v>0</v>
      </c>
      <c r="AV49" s="726"/>
      <c r="AW49" s="641">
        <f t="shared" ref="AW49" si="205">AU49*AV49</f>
        <v>0</v>
      </c>
      <c r="AX49" s="640">
        <f t="shared" ref="AX49" si="206">IF(AY49&gt;=0.1,L49,)</f>
        <v>0</v>
      </c>
      <c r="AY49" s="726"/>
      <c r="AZ49" s="642">
        <f t="shared" ref="AZ49" si="207">AX49*AY49</f>
        <v>0</v>
      </c>
      <c r="BA49" s="643">
        <f t="shared" si="179"/>
        <v>0</v>
      </c>
      <c r="BB49" s="643">
        <f t="shared" si="180"/>
        <v>0</v>
      </c>
    </row>
    <row r="50" spans="3:54" ht="13" x14ac:dyDescent="0.3">
      <c r="C50" s="626" t="s">
        <v>227</v>
      </c>
      <c r="D50" s="627" t="s">
        <v>28</v>
      </c>
      <c r="E50" s="627" t="s">
        <v>15</v>
      </c>
      <c r="F50" s="627"/>
      <c r="G50" s="707"/>
      <c r="H50" s="707"/>
      <c r="I50" s="628"/>
      <c r="J50" s="629">
        <f t="shared" si="153"/>
        <v>0</v>
      </c>
      <c r="K50" s="630">
        <v>12</v>
      </c>
      <c r="L50" s="631">
        <f t="shared" si="154"/>
        <v>0</v>
      </c>
      <c r="M50" s="632"/>
      <c r="N50" s="631">
        <f t="shared" si="155"/>
        <v>0</v>
      </c>
      <c r="O50" s="711"/>
      <c r="P50" s="633">
        <f t="shared" si="156"/>
        <v>0</v>
      </c>
      <c r="Q50" s="634">
        <f t="shared" si="157"/>
        <v>0</v>
      </c>
      <c r="R50" s="712"/>
      <c r="S50" s="635">
        <f t="shared" si="158"/>
        <v>0</v>
      </c>
      <c r="T50" s="636">
        <f t="shared" si="159"/>
        <v>0</v>
      </c>
      <c r="U50" s="711"/>
      <c r="V50" s="633">
        <f t="shared" si="160"/>
        <v>0</v>
      </c>
      <c r="W50" s="634">
        <f t="shared" si="161"/>
        <v>0</v>
      </c>
      <c r="X50" s="712"/>
      <c r="Y50" s="637">
        <f t="shared" si="162"/>
        <v>0</v>
      </c>
      <c r="Z50" s="638">
        <f t="shared" si="163"/>
        <v>0</v>
      </c>
      <c r="AA50" s="712"/>
      <c r="AB50" s="639">
        <f t="shared" si="164"/>
        <v>0</v>
      </c>
      <c r="AC50" s="640">
        <f t="shared" si="165"/>
        <v>0</v>
      </c>
      <c r="AD50" s="726"/>
      <c r="AE50" s="641">
        <f t="shared" si="166"/>
        <v>0</v>
      </c>
      <c r="AF50" s="640">
        <f t="shared" si="195"/>
        <v>0</v>
      </c>
      <c r="AG50" s="726"/>
      <c r="AH50" s="641">
        <f t="shared" si="167"/>
        <v>0</v>
      </c>
      <c r="AI50" s="640">
        <f t="shared" si="168"/>
        <v>0</v>
      </c>
      <c r="AJ50" s="726"/>
      <c r="AK50" s="641">
        <f t="shared" si="169"/>
        <v>0</v>
      </c>
      <c r="AL50" s="640">
        <f t="shared" si="170"/>
        <v>0</v>
      </c>
      <c r="AM50" s="726"/>
      <c r="AN50" s="641">
        <f t="shared" si="171"/>
        <v>0</v>
      </c>
      <c r="AO50" s="640">
        <f t="shared" si="172"/>
        <v>0</v>
      </c>
      <c r="AP50" s="726"/>
      <c r="AQ50" s="641">
        <f t="shared" si="173"/>
        <v>0</v>
      </c>
      <c r="AR50" s="640">
        <f t="shared" si="202"/>
        <v>0</v>
      </c>
      <c r="AS50" s="726"/>
      <c r="AT50" s="641">
        <f t="shared" si="174"/>
        <v>0</v>
      </c>
      <c r="AU50" s="640">
        <f t="shared" si="175"/>
        <v>0</v>
      </c>
      <c r="AV50" s="726"/>
      <c r="AW50" s="641">
        <f t="shared" si="176"/>
        <v>0</v>
      </c>
      <c r="AX50" s="640">
        <f t="shared" si="177"/>
        <v>0</v>
      </c>
      <c r="AY50" s="726"/>
      <c r="AZ50" s="642">
        <f t="shared" si="178"/>
        <v>0</v>
      </c>
      <c r="BA50" s="643">
        <f t="shared" si="179"/>
        <v>0</v>
      </c>
      <c r="BB50" s="643">
        <f t="shared" si="180"/>
        <v>0</v>
      </c>
    </row>
    <row r="51" spans="3:54" ht="13" x14ac:dyDescent="0.3">
      <c r="C51" s="626" t="s">
        <v>227</v>
      </c>
      <c r="D51" s="627" t="s">
        <v>28</v>
      </c>
      <c r="E51" s="627" t="s">
        <v>15</v>
      </c>
      <c r="F51" s="627"/>
      <c r="G51" s="707"/>
      <c r="H51" s="707"/>
      <c r="I51" s="628"/>
      <c r="J51" s="629">
        <f t="shared" ref="J51" si="208">G51-I51</f>
        <v>0</v>
      </c>
      <c r="K51" s="630">
        <v>12</v>
      </c>
      <c r="L51" s="631">
        <f t="shared" ref="L51" si="209">J51/K51</f>
        <v>0</v>
      </c>
      <c r="M51" s="632"/>
      <c r="N51" s="631">
        <f t="shared" ref="N51" si="210">IF(O51&gt;=0.1,L51,)</f>
        <v>0</v>
      </c>
      <c r="O51" s="711"/>
      <c r="P51" s="633">
        <f t="shared" ref="P51" si="211">N51*O51</f>
        <v>0</v>
      </c>
      <c r="Q51" s="634">
        <f t="shared" ref="Q51" si="212">IF(R51&gt;=0.1,L51,)</f>
        <v>0</v>
      </c>
      <c r="R51" s="712"/>
      <c r="S51" s="635">
        <f t="shared" ref="S51" si="213">Q51*R51</f>
        <v>0</v>
      </c>
      <c r="T51" s="636">
        <f t="shared" ref="T51" si="214">IF(U51&gt;=0.1,L51,)</f>
        <v>0</v>
      </c>
      <c r="U51" s="711"/>
      <c r="V51" s="633">
        <f t="shared" ref="V51" si="215">T51*U51</f>
        <v>0</v>
      </c>
      <c r="W51" s="634">
        <f t="shared" ref="W51" si="216">IF(X51&gt;=0.1,L51,)</f>
        <v>0</v>
      </c>
      <c r="X51" s="712"/>
      <c r="Y51" s="637">
        <f t="shared" ref="Y51" si="217">W51*X51</f>
        <v>0</v>
      </c>
      <c r="Z51" s="638">
        <f t="shared" ref="Z51" si="218">IF(AA51&gt;=0.1,L51,)</f>
        <v>0</v>
      </c>
      <c r="AA51" s="712"/>
      <c r="AB51" s="639">
        <f t="shared" ref="AB51" si="219">Z51*AA51</f>
        <v>0</v>
      </c>
      <c r="AC51" s="640">
        <f t="shared" ref="AC51" si="220">IF(AD51&gt;=0.1,L51,)</f>
        <v>0</v>
      </c>
      <c r="AD51" s="726"/>
      <c r="AE51" s="641">
        <f t="shared" ref="AE51" si="221">AC51*AD51</f>
        <v>0</v>
      </c>
      <c r="AF51" s="640">
        <f t="shared" si="195"/>
        <v>0</v>
      </c>
      <c r="AG51" s="726"/>
      <c r="AH51" s="641">
        <f t="shared" ref="AH51" si="222">AF51*AG51</f>
        <v>0</v>
      </c>
      <c r="AI51" s="640">
        <f t="shared" si="168"/>
        <v>0</v>
      </c>
      <c r="AJ51" s="726"/>
      <c r="AK51" s="641">
        <f t="shared" ref="AK51" si="223">AI51*AJ51</f>
        <v>0</v>
      </c>
      <c r="AL51" s="640">
        <f t="shared" ref="AL51" si="224">IF(AM51&gt;=0.1,L51,)</f>
        <v>0</v>
      </c>
      <c r="AM51" s="726"/>
      <c r="AN51" s="641">
        <f t="shared" ref="AN51" si="225">AL51*AM51</f>
        <v>0</v>
      </c>
      <c r="AO51" s="640">
        <f t="shared" ref="AO51" si="226">IF(AP51&gt;=0.1,L51,)</f>
        <v>0</v>
      </c>
      <c r="AP51" s="726"/>
      <c r="AQ51" s="641">
        <f t="shared" ref="AQ51" si="227">AO51*AP51</f>
        <v>0</v>
      </c>
      <c r="AR51" s="640">
        <f t="shared" si="202"/>
        <v>0</v>
      </c>
      <c r="AS51" s="726"/>
      <c r="AT51" s="641">
        <f t="shared" ref="AT51" si="228">AR51*AS51</f>
        <v>0</v>
      </c>
      <c r="AU51" s="640">
        <f t="shared" ref="AU51" si="229">IF(AV51&gt;=0.1,L51,)</f>
        <v>0</v>
      </c>
      <c r="AV51" s="726"/>
      <c r="AW51" s="641">
        <f t="shared" ref="AW51" si="230">AU51*AV51</f>
        <v>0</v>
      </c>
      <c r="AX51" s="640">
        <f t="shared" ref="AX51" si="231">IF(AY51&gt;=0.1,L51,)</f>
        <v>0</v>
      </c>
      <c r="AY51" s="726"/>
      <c r="AZ51" s="642">
        <f t="shared" ref="AZ51" si="232">AX51*AY51</f>
        <v>0</v>
      </c>
      <c r="BA51" s="643">
        <f t="shared" si="179"/>
        <v>0</v>
      </c>
      <c r="BB51" s="643">
        <f t="shared" si="180"/>
        <v>0</v>
      </c>
    </row>
    <row r="52" spans="3:54" ht="13" x14ac:dyDescent="0.3">
      <c r="C52" s="626" t="s">
        <v>227</v>
      </c>
      <c r="D52" s="627" t="s">
        <v>28</v>
      </c>
      <c r="E52" s="627" t="s">
        <v>15</v>
      </c>
      <c r="F52" s="627"/>
      <c r="G52" s="707"/>
      <c r="H52" s="707"/>
      <c r="I52" s="644">
        <f>G52*I$46</f>
        <v>0</v>
      </c>
      <c r="J52" s="629">
        <f t="shared" si="153"/>
        <v>0</v>
      </c>
      <c r="K52" s="630">
        <v>12</v>
      </c>
      <c r="L52" s="631">
        <f t="shared" si="154"/>
        <v>0</v>
      </c>
      <c r="M52" s="632"/>
      <c r="N52" s="631">
        <f t="shared" si="155"/>
        <v>0</v>
      </c>
      <c r="O52" s="711"/>
      <c r="P52" s="633">
        <f t="shared" si="156"/>
        <v>0</v>
      </c>
      <c r="Q52" s="634">
        <f t="shared" si="157"/>
        <v>0</v>
      </c>
      <c r="R52" s="712"/>
      <c r="S52" s="635">
        <f t="shared" si="158"/>
        <v>0</v>
      </c>
      <c r="T52" s="636">
        <f t="shared" si="159"/>
        <v>0</v>
      </c>
      <c r="U52" s="711"/>
      <c r="V52" s="633">
        <f t="shared" si="160"/>
        <v>0</v>
      </c>
      <c r="W52" s="634">
        <f t="shared" si="161"/>
        <v>0</v>
      </c>
      <c r="X52" s="712"/>
      <c r="Y52" s="637">
        <f t="shared" si="162"/>
        <v>0</v>
      </c>
      <c r="Z52" s="638">
        <f t="shared" si="163"/>
        <v>0</v>
      </c>
      <c r="AA52" s="712"/>
      <c r="AB52" s="639">
        <f t="shared" si="164"/>
        <v>0</v>
      </c>
      <c r="AC52" s="640">
        <f t="shared" si="165"/>
        <v>0</v>
      </c>
      <c r="AD52" s="726"/>
      <c r="AE52" s="641">
        <f t="shared" si="166"/>
        <v>0</v>
      </c>
      <c r="AF52" s="640">
        <f t="shared" si="195"/>
        <v>0</v>
      </c>
      <c r="AG52" s="726"/>
      <c r="AH52" s="641">
        <f t="shared" si="167"/>
        <v>0</v>
      </c>
      <c r="AI52" s="640">
        <f t="shared" si="168"/>
        <v>0</v>
      </c>
      <c r="AJ52" s="726"/>
      <c r="AK52" s="641">
        <f t="shared" si="169"/>
        <v>0</v>
      </c>
      <c r="AL52" s="640">
        <f t="shared" si="170"/>
        <v>0</v>
      </c>
      <c r="AM52" s="726"/>
      <c r="AN52" s="641">
        <f t="shared" si="171"/>
        <v>0</v>
      </c>
      <c r="AO52" s="640">
        <f t="shared" si="172"/>
        <v>0</v>
      </c>
      <c r="AP52" s="726"/>
      <c r="AQ52" s="641">
        <f t="shared" si="173"/>
        <v>0</v>
      </c>
      <c r="AR52" s="640">
        <f t="shared" si="202"/>
        <v>0</v>
      </c>
      <c r="AS52" s="726"/>
      <c r="AT52" s="641">
        <f t="shared" si="174"/>
        <v>0</v>
      </c>
      <c r="AU52" s="640">
        <f t="shared" si="175"/>
        <v>0</v>
      </c>
      <c r="AV52" s="726"/>
      <c r="AW52" s="641">
        <f t="shared" si="176"/>
        <v>0</v>
      </c>
      <c r="AX52" s="640">
        <f t="shared" si="177"/>
        <v>0</v>
      </c>
      <c r="AY52" s="726"/>
      <c r="AZ52" s="642">
        <f t="shared" si="178"/>
        <v>0</v>
      </c>
      <c r="BA52" s="643">
        <f t="shared" si="179"/>
        <v>0</v>
      </c>
      <c r="BB52" s="643">
        <f t="shared" si="180"/>
        <v>0</v>
      </c>
    </row>
    <row r="53" spans="3:54" ht="13" x14ac:dyDescent="0.3">
      <c r="C53" s="626" t="s">
        <v>38</v>
      </c>
      <c r="D53" s="627" t="s">
        <v>28</v>
      </c>
      <c r="E53" s="627" t="s">
        <v>15</v>
      </c>
      <c r="F53" s="627"/>
      <c r="G53" s="707"/>
      <c r="H53" s="707"/>
      <c r="I53" s="628"/>
      <c r="J53" s="629">
        <f t="shared" ref="J53:J56" si="233">G53-I53</f>
        <v>0</v>
      </c>
      <c r="K53" s="630">
        <v>12</v>
      </c>
      <c r="L53" s="631">
        <f t="shared" ref="L53:L56" si="234">J53/K53</f>
        <v>0</v>
      </c>
      <c r="M53" s="632"/>
      <c r="N53" s="631">
        <f t="shared" si="155"/>
        <v>0</v>
      </c>
      <c r="O53" s="711"/>
      <c r="P53" s="633">
        <f t="shared" ref="P53:P56" si="235">N53*O53</f>
        <v>0</v>
      </c>
      <c r="Q53" s="634">
        <f t="shared" si="157"/>
        <v>0</v>
      </c>
      <c r="R53" s="712"/>
      <c r="S53" s="635">
        <f t="shared" ref="S53:S56" si="236">Q53*R53</f>
        <v>0</v>
      </c>
      <c r="T53" s="636">
        <f t="shared" si="159"/>
        <v>0</v>
      </c>
      <c r="U53" s="711"/>
      <c r="V53" s="633">
        <f t="shared" ref="V53:V56" si="237">T53*U53</f>
        <v>0</v>
      </c>
      <c r="W53" s="634">
        <f t="shared" si="161"/>
        <v>0</v>
      </c>
      <c r="X53" s="712"/>
      <c r="Y53" s="637">
        <f t="shared" ref="Y53:Y56" si="238">W53*X53</f>
        <v>0</v>
      </c>
      <c r="Z53" s="638">
        <f t="shared" si="163"/>
        <v>0</v>
      </c>
      <c r="AA53" s="712"/>
      <c r="AB53" s="639">
        <f t="shared" ref="AB53:AB56" si="239">Z53*AA53</f>
        <v>0</v>
      </c>
      <c r="AC53" s="640">
        <f t="shared" si="165"/>
        <v>0</v>
      </c>
      <c r="AD53" s="726"/>
      <c r="AE53" s="639">
        <f t="shared" ref="AE53:AE56" si="240">AC53*AD53</f>
        <v>0</v>
      </c>
      <c r="AF53" s="640">
        <f t="shared" si="195"/>
        <v>0</v>
      </c>
      <c r="AG53" s="726"/>
      <c r="AH53" s="639">
        <f t="shared" si="167"/>
        <v>0</v>
      </c>
      <c r="AI53" s="640">
        <f t="shared" ref="AI53" si="241">IF(AJ53&gt;=0.1,I53,)</f>
        <v>0</v>
      </c>
      <c r="AJ53" s="726"/>
      <c r="AK53" s="639">
        <f t="shared" si="169"/>
        <v>0</v>
      </c>
      <c r="AL53" s="640">
        <f t="shared" si="170"/>
        <v>0</v>
      </c>
      <c r="AM53" s="726"/>
      <c r="AN53" s="639">
        <f t="shared" si="171"/>
        <v>0</v>
      </c>
      <c r="AO53" s="640">
        <f t="shared" si="172"/>
        <v>0</v>
      </c>
      <c r="AP53" s="726"/>
      <c r="AQ53" s="639">
        <f t="shared" si="173"/>
        <v>0</v>
      </c>
      <c r="AR53" s="640">
        <f t="shared" si="202"/>
        <v>0</v>
      </c>
      <c r="AS53" s="726"/>
      <c r="AT53" s="639">
        <f t="shared" si="174"/>
        <v>0</v>
      </c>
      <c r="AU53" s="640">
        <f t="shared" si="175"/>
        <v>0</v>
      </c>
      <c r="AV53" s="726"/>
      <c r="AW53" s="639">
        <f t="shared" ref="AW53:AW56" si="242">AU53*AV53</f>
        <v>0</v>
      </c>
      <c r="AX53" s="640">
        <f t="shared" si="177"/>
        <v>0</v>
      </c>
      <c r="AY53" s="726"/>
      <c r="AZ53" s="645">
        <f t="shared" ref="AZ53:AZ56" si="243">AX53*AY53</f>
        <v>0</v>
      </c>
      <c r="BA53" s="643">
        <f t="shared" si="179"/>
        <v>0</v>
      </c>
      <c r="BB53" s="643">
        <f t="shared" si="180"/>
        <v>0</v>
      </c>
    </row>
    <row r="54" spans="3:54" ht="13" x14ac:dyDescent="0.3">
      <c r="C54" s="626" t="s">
        <v>38</v>
      </c>
      <c r="D54" s="627" t="s">
        <v>28</v>
      </c>
      <c r="E54" s="627" t="s">
        <v>15</v>
      </c>
      <c r="F54" s="627"/>
      <c r="G54" s="707"/>
      <c r="H54" s="707"/>
      <c r="I54" s="628"/>
      <c r="J54" s="629">
        <f t="shared" si="233"/>
        <v>0</v>
      </c>
      <c r="K54" s="630">
        <v>12</v>
      </c>
      <c r="L54" s="631">
        <f t="shared" si="234"/>
        <v>0</v>
      </c>
      <c r="M54" s="632"/>
      <c r="N54" s="631">
        <f t="shared" si="155"/>
        <v>0</v>
      </c>
      <c r="O54" s="711"/>
      <c r="P54" s="633">
        <f t="shared" si="235"/>
        <v>0</v>
      </c>
      <c r="Q54" s="634">
        <f t="shared" si="157"/>
        <v>0</v>
      </c>
      <c r="R54" s="712"/>
      <c r="S54" s="635">
        <f t="shared" si="236"/>
        <v>0</v>
      </c>
      <c r="T54" s="636">
        <f t="shared" si="159"/>
        <v>0</v>
      </c>
      <c r="U54" s="711"/>
      <c r="V54" s="633">
        <f t="shared" si="237"/>
        <v>0</v>
      </c>
      <c r="W54" s="634">
        <f t="shared" si="161"/>
        <v>0</v>
      </c>
      <c r="X54" s="712"/>
      <c r="Y54" s="637">
        <f t="shared" si="238"/>
        <v>0</v>
      </c>
      <c r="Z54" s="638">
        <f t="shared" si="163"/>
        <v>0</v>
      </c>
      <c r="AA54" s="712"/>
      <c r="AB54" s="639">
        <f t="shared" si="239"/>
        <v>0</v>
      </c>
      <c r="AC54" s="640">
        <f t="shared" si="165"/>
        <v>0</v>
      </c>
      <c r="AD54" s="726"/>
      <c r="AE54" s="639">
        <f t="shared" si="240"/>
        <v>0</v>
      </c>
      <c r="AF54" s="640">
        <f t="shared" si="195"/>
        <v>0</v>
      </c>
      <c r="AG54" s="726"/>
      <c r="AH54" s="639">
        <f t="shared" si="167"/>
        <v>0</v>
      </c>
      <c r="AI54" s="640">
        <f>IF(AJ54&gt;=0.1,L54,)</f>
        <v>0</v>
      </c>
      <c r="AJ54" s="726"/>
      <c r="AK54" s="639">
        <f t="shared" si="169"/>
        <v>0</v>
      </c>
      <c r="AL54" s="640">
        <f t="shared" si="170"/>
        <v>0</v>
      </c>
      <c r="AM54" s="726"/>
      <c r="AN54" s="639">
        <f t="shared" si="171"/>
        <v>0</v>
      </c>
      <c r="AO54" s="640">
        <f t="shared" si="172"/>
        <v>0</v>
      </c>
      <c r="AP54" s="726"/>
      <c r="AQ54" s="639">
        <f t="shared" si="173"/>
        <v>0</v>
      </c>
      <c r="AR54" s="640">
        <f t="shared" si="202"/>
        <v>0</v>
      </c>
      <c r="AS54" s="726"/>
      <c r="AT54" s="639">
        <f t="shared" si="174"/>
        <v>0</v>
      </c>
      <c r="AU54" s="640">
        <f t="shared" si="175"/>
        <v>0</v>
      </c>
      <c r="AV54" s="726"/>
      <c r="AW54" s="639">
        <f t="shared" si="242"/>
        <v>0</v>
      </c>
      <c r="AX54" s="640">
        <f t="shared" si="177"/>
        <v>0</v>
      </c>
      <c r="AY54" s="726"/>
      <c r="AZ54" s="645">
        <f t="shared" si="243"/>
        <v>0</v>
      </c>
      <c r="BA54" s="643">
        <f t="shared" si="179"/>
        <v>0</v>
      </c>
      <c r="BB54" s="643">
        <f t="shared" si="180"/>
        <v>0</v>
      </c>
    </row>
    <row r="55" spans="3:54" ht="13" x14ac:dyDescent="0.3">
      <c r="C55" s="626" t="s">
        <v>38</v>
      </c>
      <c r="D55" s="627" t="s">
        <v>28</v>
      </c>
      <c r="E55" s="627" t="s">
        <v>15</v>
      </c>
      <c r="F55" s="627"/>
      <c r="G55" s="707"/>
      <c r="H55" s="707"/>
      <c r="I55" s="628"/>
      <c r="J55" s="629">
        <f t="shared" si="233"/>
        <v>0</v>
      </c>
      <c r="K55" s="630">
        <v>12</v>
      </c>
      <c r="L55" s="631">
        <f t="shared" si="234"/>
        <v>0</v>
      </c>
      <c r="M55" s="632"/>
      <c r="N55" s="631">
        <f t="shared" si="155"/>
        <v>0</v>
      </c>
      <c r="O55" s="711"/>
      <c r="P55" s="633">
        <f t="shared" si="235"/>
        <v>0</v>
      </c>
      <c r="Q55" s="634">
        <f t="shared" si="157"/>
        <v>0</v>
      </c>
      <c r="R55" s="712"/>
      <c r="S55" s="635">
        <f t="shared" si="236"/>
        <v>0</v>
      </c>
      <c r="T55" s="636">
        <f t="shared" si="159"/>
        <v>0</v>
      </c>
      <c r="U55" s="711"/>
      <c r="V55" s="633">
        <f t="shared" si="237"/>
        <v>0</v>
      </c>
      <c r="W55" s="634">
        <f t="shared" si="161"/>
        <v>0</v>
      </c>
      <c r="X55" s="712"/>
      <c r="Y55" s="637">
        <f t="shared" si="238"/>
        <v>0</v>
      </c>
      <c r="Z55" s="638">
        <f t="shared" si="163"/>
        <v>0</v>
      </c>
      <c r="AA55" s="712"/>
      <c r="AB55" s="639">
        <f t="shared" si="239"/>
        <v>0</v>
      </c>
      <c r="AC55" s="640">
        <f t="shared" si="165"/>
        <v>0</v>
      </c>
      <c r="AD55" s="726"/>
      <c r="AE55" s="639">
        <f t="shared" si="240"/>
        <v>0</v>
      </c>
      <c r="AF55" s="640">
        <f t="shared" si="195"/>
        <v>0</v>
      </c>
      <c r="AG55" s="726"/>
      <c r="AH55" s="639">
        <f t="shared" si="167"/>
        <v>0</v>
      </c>
      <c r="AI55" s="640">
        <f>IF(AJ55&gt;=0.1,L55,)</f>
        <v>0</v>
      </c>
      <c r="AJ55" s="726"/>
      <c r="AK55" s="639">
        <f t="shared" si="169"/>
        <v>0</v>
      </c>
      <c r="AL55" s="640">
        <f t="shared" si="170"/>
        <v>0</v>
      </c>
      <c r="AM55" s="726"/>
      <c r="AN55" s="639">
        <f t="shared" si="171"/>
        <v>0</v>
      </c>
      <c r="AO55" s="640">
        <f t="shared" si="172"/>
        <v>0</v>
      </c>
      <c r="AP55" s="726"/>
      <c r="AQ55" s="639">
        <f t="shared" si="173"/>
        <v>0</v>
      </c>
      <c r="AR55" s="640">
        <f t="shared" si="202"/>
        <v>0</v>
      </c>
      <c r="AS55" s="726"/>
      <c r="AT55" s="639">
        <f t="shared" si="174"/>
        <v>0</v>
      </c>
      <c r="AU55" s="640">
        <f t="shared" si="175"/>
        <v>0</v>
      </c>
      <c r="AV55" s="726"/>
      <c r="AW55" s="639">
        <f t="shared" si="242"/>
        <v>0</v>
      </c>
      <c r="AX55" s="640">
        <f t="shared" si="177"/>
        <v>0</v>
      </c>
      <c r="AY55" s="726"/>
      <c r="AZ55" s="645">
        <f t="shared" si="243"/>
        <v>0</v>
      </c>
      <c r="BA55" s="643">
        <f t="shared" si="179"/>
        <v>0</v>
      </c>
      <c r="BB55" s="643">
        <f t="shared" si="180"/>
        <v>0</v>
      </c>
    </row>
    <row r="56" spans="3:54" ht="13.5" thickBot="1" x14ac:dyDescent="0.35">
      <c r="C56" s="626" t="s">
        <v>226</v>
      </c>
      <c r="D56" s="627" t="s">
        <v>28</v>
      </c>
      <c r="E56" s="627" t="s">
        <v>15</v>
      </c>
      <c r="F56" s="627"/>
      <c r="G56" s="707"/>
      <c r="H56" s="707"/>
      <c r="I56" s="644">
        <f>G56*I46</f>
        <v>0</v>
      </c>
      <c r="J56" s="629">
        <f t="shared" si="233"/>
        <v>0</v>
      </c>
      <c r="K56" s="630">
        <v>12</v>
      </c>
      <c r="L56" s="631">
        <f t="shared" si="234"/>
        <v>0</v>
      </c>
      <c r="M56" s="632"/>
      <c r="N56" s="631">
        <f t="shared" si="155"/>
        <v>0</v>
      </c>
      <c r="O56" s="711"/>
      <c r="P56" s="633">
        <f t="shared" si="235"/>
        <v>0</v>
      </c>
      <c r="Q56" s="634">
        <f t="shared" si="157"/>
        <v>0</v>
      </c>
      <c r="R56" s="712"/>
      <c r="S56" s="635">
        <f t="shared" si="236"/>
        <v>0</v>
      </c>
      <c r="T56" s="636">
        <f t="shared" si="159"/>
        <v>0</v>
      </c>
      <c r="U56" s="711"/>
      <c r="V56" s="633">
        <f t="shared" si="237"/>
        <v>0</v>
      </c>
      <c r="W56" s="634">
        <f t="shared" si="161"/>
        <v>0</v>
      </c>
      <c r="X56" s="712"/>
      <c r="Y56" s="637">
        <f t="shared" si="238"/>
        <v>0</v>
      </c>
      <c r="Z56" s="638">
        <f t="shared" si="163"/>
        <v>0</v>
      </c>
      <c r="AA56" s="712"/>
      <c r="AB56" s="639">
        <f t="shared" si="239"/>
        <v>0</v>
      </c>
      <c r="AC56" s="640">
        <f t="shared" si="165"/>
        <v>0</v>
      </c>
      <c r="AD56" s="726"/>
      <c r="AE56" s="639">
        <f t="shared" si="240"/>
        <v>0</v>
      </c>
      <c r="AF56" s="640">
        <f t="shared" si="195"/>
        <v>0</v>
      </c>
      <c r="AG56" s="726"/>
      <c r="AH56" s="639">
        <f t="shared" si="167"/>
        <v>0</v>
      </c>
      <c r="AI56" s="640">
        <f>IF(AJ56&gt;=0.1,L56,)</f>
        <v>0</v>
      </c>
      <c r="AJ56" s="726"/>
      <c r="AK56" s="639">
        <f t="shared" si="169"/>
        <v>0</v>
      </c>
      <c r="AL56" s="640">
        <f t="shared" si="170"/>
        <v>0</v>
      </c>
      <c r="AM56" s="726"/>
      <c r="AN56" s="639">
        <f t="shared" si="171"/>
        <v>0</v>
      </c>
      <c r="AO56" s="640">
        <f t="shared" si="172"/>
        <v>0</v>
      </c>
      <c r="AP56" s="726"/>
      <c r="AQ56" s="639">
        <f t="shared" si="173"/>
        <v>0</v>
      </c>
      <c r="AR56" s="640">
        <f t="shared" si="202"/>
        <v>0</v>
      </c>
      <c r="AS56" s="726"/>
      <c r="AT56" s="639">
        <f t="shared" si="174"/>
        <v>0</v>
      </c>
      <c r="AU56" s="640">
        <f t="shared" si="175"/>
        <v>0</v>
      </c>
      <c r="AV56" s="726"/>
      <c r="AW56" s="639">
        <f t="shared" si="242"/>
        <v>0</v>
      </c>
      <c r="AX56" s="640">
        <f t="shared" si="177"/>
        <v>0</v>
      </c>
      <c r="AY56" s="727"/>
      <c r="AZ56" s="645">
        <f t="shared" si="243"/>
        <v>0</v>
      </c>
      <c r="BA56" s="643">
        <f t="shared" si="179"/>
        <v>0</v>
      </c>
      <c r="BB56" s="643">
        <f t="shared" si="180"/>
        <v>0</v>
      </c>
    </row>
    <row r="57" spans="3:54" s="558" customFormat="1" ht="23.25" customHeight="1" thickBot="1" x14ac:dyDescent="0.35">
      <c r="C57" s="1075" t="s">
        <v>228</v>
      </c>
      <c r="D57" s="1076"/>
      <c r="E57" s="1076"/>
      <c r="F57" s="1076"/>
      <c r="G57" s="1076"/>
      <c r="H57" s="1076"/>
      <c r="I57" s="1076"/>
      <c r="J57" s="1076"/>
      <c r="K57" s="1076"/>
      <c r="L57" s="1077"/>
      <c r="M57" s="646"/>
      <c r="N57" s="647" t="e">
        <f>AVERAGEIF(N47:N56,"&gt;0")</f>
        <v>#DIV/0!</v>
      </c>
      <c r="O57" s="648">
        <f>SUM(O47:O56)</f>
        <v>0</v>
      </c>
      <c r="P57" s="649">
        <f>IFERROR(N57*O57,0)</f>
        <v>0</v>
      </c>
      <c r="Q57" s="650" t="e">
        <f>AVERAGEIF(Q47:Q56,"&gt;0")</f>
        <v>#DIV/0!</v>
      </c>
      <c r="R57" s="651">
        <f>SUM(R47:R56)</f>
        <v>0</v>
      </c>
      <c r="S57" s="652">
        <f>IFERROR(Q57*R57,0)</f>
        <v>0</v>
      </c>
      <c r="T57" s="647" t="e">
        <f>AVERAGEIF(T47:T56,"&gt;0")</f>
        <v>#DIV/0!</v>
      </c>
      <c r="U57" s="648">
        <f>SUM(U47:U56)</f>
        <v>0</v>
      </c>
      <c r="V57" s="653">
        <f>IFERROR(T57*U57,0)</f>
        <v>0</v>
      </c>
      <c r="W57" s="650" t="e">
        <f>AVERAGEIF(W47:W56,"&gt;0")</f>
        <v>#DIV/0!</v>
      </c>
      <c r="X57" s="651">
        <f>SUM(X47:X56)</f>
        <v>0</v>
      </c>
      <c r="Y57" s="652">
        <f>IFERROR(W57*X57,0)</f>
        <v>0</v>
      </c>
      <c r="Z57" s="650" t="e">
        <f>AVERAGEIF(Z47:Z56,"&gt;0")</f>
        <v>#DIV/0!</v>
      </c>
      <c r="AA57" s="651">
        <f>SUM(AA47:AA56)</f>
        <v>0</v>
      </c>
      <c r="AB57" s="652">
        <f>IFERROR(Z57*AA57,0)</f>
        <v>0</v>
      </c>
      <c r="AC57" s="650" t="e">
        <f>AVERAGEIF(AC47:AC56,"&gt;0")</f>
        <v>#DIV/0!</v>
      </c>
      <c r="AD57" s="651">
        <f>SUM(AD47:AD56)</f>
        <v>0</v>
      </c>
      <c r="AE57" s="652">
        <f>IFERROR(AC57*AD57,0)</f>
        <v>0</v>
      </c>
      <c r="AF57" s="650" t="e">
        <f>AVERAGEIF(AF47:AF56,"&gt;0")</f>
        <v>#DIV/0!</v>
      </c>
      <c r="AG57" s="651">
        <f>SUM(AG47:AG56)</f>
        <v>0</v>
      </c>
      <c r="AH57" s="652">
        <f>IFERROR(AF57*AG57,0)</f>
        <v>0</v>
      </c>
      <c r="AI57" s="650" t="e">
        <f>AVERAGEIF(AI47:AI56,"&gt;0")</f>
        <v>#DIV/0!</v>
      </c>
      <c r="AJ57" s="651">
        <f>SUM(AJ47:AJ56)</f>
        <v>0</v>
      </c>
      <c r="AK57" s="652">
        <f>IFERROR(AI57*AJ57,0)</f>
        <v>0</v>
      </c>
      <c r="AL57" s="650" t="e">
        <f>AVERAGEIF(AL47:AL56,"&gt;0")</f>
        <v>#DIV/0!</v>
      </c>
      <c r="AM57" s="651">
        <f>SUM(AM47:AM56)</f>
        <v>0</v>
      </c>
      <c r="AN57" s="652">
        <f>IFERROR(AL57*AM57,0)</f>
        <v>0</v>
      </c>
      <c r="AO57" s="650" t="e">
        <f>AVERAGEIF(AO47:AO56,"&gt;0")</f>
        <v>#DIV/0!</v>
      </c>
      <c r="AP57" s="651">
        <f>SUM(AP47:AP56)</f>
        <v>0</v>
      </c>
      <c r="AQ57" s="652">
        <f>IFERROR(AO57*AP57,0)</f>
        <v>0</v>
      </c>
      <c r="AR57" s="650" t="e">
        <f>AVERAGEIF(AR47:AR56,"&gt;0")</f>
        <v>#DIV/0!</v>
      </c>
      <c r="AS57" s="651">
        <f>SUM(AS47:AS56)</f>
        <v>0</v>
      </c>
      <c r="AT57" s="652">
        <f>IFERROR(AR57*AS57,0)</f>
        <v>0</v>
      </c>
      <c r="AU57" s="650" t="e">
        <f>AVERAGEIF(AU47:AU56,"&gt;0")</f>
        <v>#DIV/0!</v>
      </c>
      <c r="AV57" s="651">
        <f>SUM(AV47:AV56)</f>
        <v>0</v>
      </c>
      <c r="AW57" s="652">
        <f>IFERROR(AU57*AV57,0)</f>
        <v>0</v>
      </c>
      <c r="AX57" s="650" t="e">
        <f>AVERAGEIF(AX47:AX56,"&gt;0")</f>
        <v>#DIV/0!</v>
      </c>
      <c r="AY57" s="654">
        <f>SUM(AY47:AY56)</f>
        <v>0</v>
      </c>
      <c r="AZ57" s="652">
        <f>IFERROR(AX57*AY57,0)</f>
        <v>0</v>
      </c>
      <c r="BA57" s="655">
        <f t="shared" si="179"/>
        <v>0</v>
      </c>
      <c r="BB57" s="655">
        <f t="shared" si="180"/>
        <v>0</v>
      </c>
    </row>
    <row r="58" spans="3:54" ht="12.75" customHeight="1" thickBot="1" x14ac:dyDescent="0.35">
      <c r="C58" s="656"/>
      <c r="G58" s="657"/>
      <c r="H58" s="657"/>
      <c r="I58" s="657"/>
      <c r="J58" s="657"/>
      <c r="K58" s="657"/>
      <c r="L58" s="657"/>
      <c r="M58" s="657"/>
      <c r="N58" s="657"/>
      <c r="O58" s="658"/>
      <c r="P58" s="658"/>
      <c r="Q58" s="658"/>
      <c r="R58" s="658"/>
      <c r="S58" s="658"/>
      <c r="T58" s="658"/>
      <c r="U58" s="658"/>
      <c r="V58" s="659"/>
      <c r="W58" s="659"/>
      <c r="X58" s="659"/>
      <c r="Y58" s="659"/>
      <c r="Z58" s="659"/>
      <c r="AA58" s="659"/>
      <c r="AB58" s="659"/>
      <c r="AC58" s="659"/>
      <c r="AD58" s="659"/>
      <c r="AE58" s="659"/>
      <c r="AF58" s="659"/>
      <c r="AG58" s="659"/>
      <c r="AH58" s="659"/>
      <c r="AI58" s="659"/>
      <c r="AJ58" s="659"/>
      <c r="AK58" s="659"/>
      <c r="AL58" s="659"/>
      <c r="AM58" s="659"/>
      <c r="AN58" s="659"/>
      <c r="AO58" s="659"/>
      <c r="AP58" s="659"/>
      <c r="AQ58" s="659"/>
      <c r="AR58" s="659"/>
      <c r="AS58" s="659"/>
      <c r="AT58" s="659"/>
      <c r="AU58" s="659"/>
      <c r="AV58" s="659"/>
      <c r="AW58" s="659"/>
      <c r="AX58" s="659"/>
      <c r="AY58" s="659"/>
      <c r="AZ58" s="659"/>
      <c r="BA58" s="659"/>
      <c r="BB58" s="659"/>
    </row>
    <row r="59" spans="3:54" ht="23.25" customHeight="1" thickBot="1" x14ac:dyDescent="0.35">
      <c r="C59" s="656"/>
      <c r="G59" s="657"/>
      <c r="H59" s="657"/>
      <c r="I59" s="657"/>
      <c r="J59" s="657"/>
      <c r="K59" s="1060" t="s">
        <v>152</v>
      </c>
      <c r="L59" s="1061"/>
      <c r="M59" s="1061"/>
      <c r="N59" s="1062"/>
      <c r="O59" s="660"/>
      <c r="P59" s="661">
        <f>P57+P40</f>
        <v>0</v>
      </c>
      <c r="Q59" s="662"/>
      <c r="R59" s="663"/>
      <c r="S59" s="664">
        <f>S57+S40</f>
        <v>0</v>
      </c>
      <c r="T59" s="663"/>
      <c r="U59" s="663"/>
      <c r="V59" s="665">
        <f>V57+V40</f>
        <v>0</v>
      </c>
      <c r="W59" s="666"/>
      <c r="X59" s="666"/>
      <c r="Y59" s="665">
        <f>Y57+Y40</f>
        <v>0</v>
      </c>
      <c r="Z59" s="666"/>
      <c r="AA59" s="666"/>
      <c r="AB59" s="665">
        <f>AB57+AB40</f>
        <v>0</v>
      </c>
      <c r="AC59" s="666"/>
      <c r="AD59" s="666"/>
      <c r="AE59" s="665">
        <f>AE57+AE40</f>
        <v>0</v>
      </c>
      <c r="AF59" s="666"/>
      <c r="AG59" s="666"/>
      <c r="AH59" s="665">
        <f>AH57+AH40</f>
        <v>0</v>
      </c>
      <c r="AI59" s="666"/>
      <c r="AJ59" s="666"/>
      <c r="AK59" s="665">
        <f>AK57+AK40</f>
        <v>0</v>
      </c>
      <c r="AL59" s="666"/>
      <c r="AM59" s="666"/>
      <c r="AN59" s="665">
        <f>AN57+AN40</f>
        <v>0</v>
      </c>
      <c r="AO59" s="666"/>
      <c r="AP59" s="666"/>
      <c r="AQ59" s="665">
        <f>AQ57+AQ40</f>
        <v>0</v>
      </c>
      <c r="AR59" s="666"/>
      <c r="AS59" s="666"/>
      <c r="AT59" s="665">
        <f>AT57+AT40</f>
        <v>0</v>
      </c>
      <c r="AU59" s="666"/>
      <c r="AV59" s="666"/>
      <c r="AW59" s="665">
        <f>AW57+AW40</f>
        <v>0</v>
      </c>
      <c r="AX59" s="666"/>
      <c r="AY59" s="666"/>
      <c r="AZ59" s="665">
        <f>AZ57+AZ40</f>
        <v>0</v>
      </c>
      <c r="BA59" s="666"/>
      <c r="BB59" s="667">
        <f>SUM(P59:AZ59)</f>
        <v>0</v>
      </c>
    </row>
    <row r="60" spans="3:54" ht="12.75" customHeight="1" thickBot="1" x14ac:dyDescent="0.35">
      <c r="C60" s="656"/>
      <c r="G60" s="668"/>
      <c r="H60" s="657"/>
      <c r="I60" s="657"/>
      <c r="J60" s="657"/>
      <c r="K60" s="669"/>
      <c r="L60" s="669"/>
      <c r="M60" s="669"/>
      <c r="N60" s="669"/>
      <c r="O60" s="663"/>
      <c r="P60" s="663"/>
      <c r="Q60" s="663"/>
      <c r="R60" s="663"/>
      <c r="S60" s="663"/>
      <c r="T60" s="663"/>
      <c r="U60" s="663"/>
      <c r="V60" s="663"/>
      <c r="W60" s="663"/>
      <c r="X60" s="663"/>
      <c r="Y60" s="663"/>
      <c r="Z60" s="663"/>
      <c r="AA60" s="663"/>
      <c r="AB60" s="663"/>
      <c r="AC60" s="663"/>
      <c r="AD60" s="663"/>
      <c r="AE60" s="663"/>
      <c r="AF60" s="663"/>
      <c r="AG60" s="663"/>
      <c r="AH60" s="663"/>
      <c r="AI60" s="663"/>
      <c r="AJ60" s="663"/>
      <c r="AK60" s="663"/>
      <c r="AL60" s="663"/>
      <c r="AM60" s="663"/>
      <c r="AN60" s="663"/>
      <c r="AO60" s="663"/>
      <c r="AP60" s="663"/>
      <c r="AQ60" s="663"/>
      <c r="AR60" s="663"/>
      <c r="AS60" s="663"/>
      <c r="AT60" s="663"/>
      <c r="AU60" s="663"/>
      <c r="AV60" s="663"/>
      <c r="AW60" s="663"/>
      <c r="AX60" s="663"/>
      <c r="AY60" s="663"/>
      <c r="AZ60" s="663"/>
      <c r="BA60" s="663"/>
      <c r="BB60" s="663"/>
    </row>
    <row r="61" spans="3:54" ht="30.75" customHeight="1" thickBot="1" x14ac:dyDescent="0.4">
      <c r="C61" s="656"/>
      <c r="G61" s="670"/>
      <c r="H61" s="657"/>
      <c r="I61" s="657"/>
      <c r="J61" s="657"/>
      <c r="K61" s="1055" t="s">
        <v>40</v>
      </c>
      <c r="L61" s="1056"/>
      <c r="M61" s="1056"/>
      <c r="N61" s="1056"/>
      <c r="O61" s="671">
        <f>O40+O57</f>
        <v>0</v>
      </c>
      <c r="P61" s="672"/>
      <c r="Q61" s="672"/>
      <c r="R61" s="671">
        <f>R40+R57</f>
        <v>0</v>
      </c>
      <c r="S61" s="672"/>
      <c r="T61" s="672"/>
      <c r="U61" s="671">
        <f>U40+U57</f>
        <v>0</v>
      </c>
      <c r="V61" s="672"/>
      <c r="W61" s="672"/>
      <c r="X61" s="671">
        <f>X40+X57</f>
        <v>0</v>
      </c>
      <c r="Y61" s="672"/>
      <c r="Z61" s="672"/>
      <c r="AA61" s="671">
        <f>AA40+AA57</f>
        <v>0</v>
      </c>
      <c r="AB61" s="672"/>
      <c r="AC61" s="672"/>
      <c r="AD61" s="671">
        <f>AD40+AD57</f>
        <v>0</v>
      </c>
      <c r="AE61" s="672"/>
      <c r="AF61" s="672"/>
      <c r="AG61" s="671">
        <f>AG40+AG57</f>
        <v>0</v>
      </c>
      <c r="AH61" s="672"/>
      <c r="AI61" s="672"/>
      <c r="AJ61" s="671">
        <f>AJ40+AJ57</f>
        <v>0</v>
      </c>
      <c r="AK61" s="672"/>
      <c r="AL61" s="672"/>
      <c r="AM61" s="671">
        <f>AM40+AM57</f>
        <v>0</v>
      </c>
      <c r="AN61" s="672"/>
      <c r="AO61" s="672"/>
      <c r="AP61" s="671">
        <f>AP40+AP57</f>
        <v>0</v>
      </c>
      <c r="AQ61" s="672"/>
      <c r="AR61" s="672"/>
      <c r="AS61" s="671">
        <f>AS40+AS57</f>
        <v>0</v>
      </c>
      <c r="AT61" s="672"/>
      <c r="AU61" s="672"/>
      <c r="AV61" s="671">
        <f>AV40+AV57</f>
        <v>0</v>
      </c>
      <c r="AW61" s="672"/>
      <c r="AX61" s="672"/>
      <c r="AY61" s="671">
        <f>AY40+AY57</f>
        <v>0</v>
      </c>
      <c r="AZ61" s="672"/>
      <c r="BA61" s="671">
        <f>SUM(O61:AZ61)</f>
        <v>0</v>
      </c>
      <c r="BB61" s="673"/>
    </row>
    <row r="62" spans="3:54" ht="19.5" customHeight="1" x14ac:dyDescent="0.3">
      <c r="C62" s="656"/>
      <c r="G62" s="670"/>
      <c r="H62" s="657"/>
      <c r="I62" s="657"/>
      <c r="J62" s="657"/>
      <c r="K62" s="669"/>
      <c r="L62" s="669"/>
      <c r="M62" s="669"/>
      <c r="N62" s="669"/>
      <c r="O62" s="663"/>
      <c r="P62" s="663"/>
      <c r="Q62" s="663"/>
      <c r="R62" s="663"/>
      <c r="S62" s="663"/>
      <c r="T62" s="663"/>
      <c r="U62" s="663"/>
      <c r="V62" s="663"/>
      <c r="W62" s="663"/>
      <c r="X62" s="663"/>
      <c r="Y62" s="663"/>
      <c r="Z62" s="663"/>
      <c r="AA62" s="663"/>
      <c r="AB62" s="663"/>
      <c r="AC62" s="663"/>
      <c r="AD62" s="663"/>
      <c r="AE62" s="663"/>
      <c r="AF62" s="663"/>
      <c r="AG62" s="663"/>
      <c r="AH62" s="663"/>
      <c r="AI62" s="663"/>
      <c r="AJ62" s="663"/>
      <c r="AK62" s="663"/>
      <c r="AL62" s="663"/>
      <c r="AM62" s="663"/>
      <c r="AN62" s="663"/>
      <c r="AO62" s="663"/>
      <c r="AP62" s="663"/>
    </row>
    <row r="63" spans="3:54" ht="19.5" customHeight="1" x14ac:dyDescent="0.3">
      <c r="C63" s="656"/>
      <c r="G63" s="657"/>
      <c r="H63" s="657"/>
      <c r="I63" s="657"/>
      <c r="J63" s="657"/>
      <c r="K63" s="669"/>
      <c r="L63" s="669"/>
      <c r="M63" s="669"/>
      <c r="N63" s="669"/>
      <c r="O63" s="663"/>
      <c r="P63" s="663"/>
      <c r="Q63" s="663"/>
      <c r="R63" s="663"/>
      <c r="S63" s="663"/>
      <c r="T63" s="663"/>
      <c r="U63" s="663"/>
      <c r="V63" s="663"/>
      <c r="W63" s="663"/>
      <c r="X63" s="663"/>
      <c r="Y63" s="663"/>
      <c r="Z63" s="663"/>
      <c r="AA63" s="663"/>
      <c r="AB63" s="663"/>
      <c r="AC63" s="663"/>
      <c r="AD63" s="663"/>
      <c r="AE63" s="663"/>
      <c r="AF63" s="663"/>
      <c r="AG63" s="663"/>
      <c r="AH63" s="663"/>
      <c r="AI63" s="663"/>
      <c r="AJ63" s="663"/>
      <c r="AK63" s="663"/>
      <c r="AL63" s="663"/>
      <c r="AM63" s="663"/>
      <c r="AN63" s="663"/>
      <c r="AO63" s="663"/>
      <c r="AP63" s="663"/>
    </row>
    <row r="64" spans="3:54" ht="65" x14ac:dyDescent="0.3">
      <c r="C64" s="674" t="s">
        <v>203</v>
      </c>
      <c r="D64" s="613" t="s">
        <v>204</v>
      </c>
      <c r="E64" s="675" t="s">
        <v>205</v>
      </c>
      <c r="F64" s="676" t="s">
        <v>206</v>
      </c>
      <c r="G64" s="677" t="s">
        <v>207</v>
      </c>
      <c r="H64" s="678" t="s">
        <v>268</v>
      </c>
      <c r="I64" s="679"/>
      <c r="J64" s="680"/>
      <c r="K64" s="680"/>
    </row>
    <row r="65" spans="3:11" ht="21" x14ac:dyDescent="0.3">
      <c r="C65" s="681" t="s">
        <v>35</v>
      </c>
      <c r="D65" s="476"/>
      <c r="E65" s="476"/>
      <c r="F65" s="477"/>
      <c r="G65" s="476"/>
      <c r="H65" s="476"/>
      <c r="I65" s="613" t="s">
        <v>208</v>
      </c>
      <c r="J65" s="613" t="s">
        <v>209</v>
      </c>
      <c r="K65" s="680"/>
    </row>
    <row r="66" spans="3:11" ht="13" x14ac:dyDescent="0.3">
      <c r="C66" s="626" t="s">
        <v>263</v>
      </c>
      <c r="D66" s="682">
        <f>G26</f>
        <v>0</v>
      </c>
      <c r="E66" s="682">
        <f>H26</f>
        <v>0</v>
      </c>
      <c r="F66" s="683">
        <f t="shared" ref="F66:F71" si="244">D66/12*E66</f>
        <v>0</v>
      </c>
      <c r="G66" s="684">
        <f>BB26</f>
        <v>0</v>
      </c>
      <c r="H66" s="684">
        <f>F66-G66</f>
        <v>0</v>
      </c>
      <c r="I66" s="685">
        <f>G66+H66</f>
        <v>0</v>
      </c>
      <c r="J66" s="686">
        <f t="shared" ref="J66:J83" si="245">F66-I66</f>
        <v>0</v>
      </c>
      <c r="K66" s="687" t="str">
        <f t="shared" ref="K66:K83" si="246">IF(F66=I66,"OK","ERRORE")</f>
        <v>OK</v>
      </c>
    </row>
    <row r="67" spans="3:11" ht="13" x14ac:dyDescent="0.3">
      <c r="C67" s="626" t="s">
        <v>263</v>
      </c>
      <c r="D67" s="682">
        <f t="shared" ref="D67:D70" si="247">G27</f>
        <v>0</v>
      </c>
      <c r="E67" s="682">
        <f t="shared" ref="E67:E70" si="248">H27</f>
        <v>0</v>
      </c>
      <c r="F67" s="683">
        <f t="shared" si="244"/>
        <v>0</v>
      </c>
      <c r="G67" s="684">
        <f>BB27</f>
        <v>0</v>
      </c>
      <c r="H67" s="684">
        <f t="shared" ref="H67:H83" si="249">F67-G67</f>
        <v>0</v>
      </c>
      <c r="I67" s="685">
        <f t="shared" ref="I67:I83" si="250">G67+H67</f>
        <v>0</v>
      </c>
      <c r="J67" s="686">
        <f t="shared" si="245"/>
        <v>0</v>
      </c>
      <c r="K67" s="687" t="str">
        <f t="shared" si="246"/>
        <v>OK</v>
      </c>
    </row>
    <row r="68" spans="3:11" ht="13" x14ac:dyDescent="0.3">
      <c r="C68" s="626" t="s">
        <v>263</v>
      </c>
      <c r="D68" s="682">
        <f t="shared" si="247"/>
        <v>0</v>
      </c>
      <c r="E68" s="682">
        <f t="shared" si="248"/>
        <v>0</v>
      </c>
      <c r="F68" s="683">
        <f t="shared" si="244"/>
        <v>0</v>
      </c>
      <c r="G68" s="684">
        <f>BB28</f>
        <v>0</v>
      </c>
      <c r="H68" s="684">
        <f t="shared" si="249"/>
        <v>0</v>
      </c>
      <c r="I68" s="685">
        <f t="shared" si="250"/>
        <v>0</v>
      </c>
      <c r="J68" s="686">
        <f t="shared" si="245"/>
        <v>0</v>
      </c>
      <c r="K68" s="687" t="str">
        <f t="shared" si="246"/>
        <v>OK</v>
      </c>
    </row>
    <row r="69" spans="3:11" ht="13" x14ac:dyDescent="0.3">
      <c r="C69" s="626" t="s">
        <v>263</v>
      </c>
      <c r="D69" s="682">
        <f t="shared" si="247"/>
        <v>0</v>
      </c>
      <c r="E69" s="682">
        <f t="shared" si="248"/>
        <v>0</v>
      </c>
      <c r="F69" s="683">
        <f t="shared" si="244"/>
        <v>0</v>
      </c>
      <c r="G69" s="684">
        <f>BB29</f>
        <v>0</v>
      </c>
      <c r="H69" s="684">
        <f t="shared" si="249"/>
        <v>0</v>
      </c>
      <c r="I69" s="685">
        <f t="shared" si="250"/>
        <v>0</v>
      </c>
      <c r="J69" s="686">
        <f t="shared" si="245"/>
        <v>0</v>
      </c>
      <c r="K69" s="687" t="str">
        <f t="shared" si="246"/>
        <v>OK</v>
      </c>
    </row>
    <row r="70" spans="3:11" ht="13" x14ac:dyDescent="0.3">
      <c r="C70" s="626" t="s">
        <v>263</v>
      </c>
      <c r="D70" s="682">
        <f t="shared" si="247"/>
        <v>0</v>
      </c>
      <c r="E70" s="682">
        <f t="shared" si="248"/>
        <v>0</v>
      </c>
      <c r="F70" s="683">
        <f t="shared" si="244"/>
        <v>0</v>
      </c>
      <c r="G70" s="684">
        <f>BB30</f>
        <v>0</v>
      </c>
      <c r="H70" s="684">
        <f t="shared" si="249"/>
        <v>0</v>
      </c>
      <c r="I70" s="685">
        <f t="shared" si="250"/>
        <v>0</v>
      </c>
      <c r="J70" s="686">
        <f t="shared" si="245"/>
        <v>0</v>
      </c>
      <c r="K70" s="687" t="str">
        <f t="shared" si="246"/>
        <v>OK</v>
      </c>
    </row>
    <row r="71" spans="3:11" ht="13" x14ac:dyDescent="0.3">
      <c r="C71" s="626" t="s">
        <v>121</v>
      </c>
      <c r="D71" s="682">
        <f t="shared" ref="D71:E73" si="251">G35</f>
        <v>0</v>
      </c>
      <c r="E71" s="688">
        <f t="shared" si="251"/>
        <v>0</v>
      </c>
      <c r="F71" s="683">
        <f t="shared" si="244"/>
        <v>0</v>
      </c>
      <c r="G71" s="684">
        <f>BB35</f>
        <v>0</v>
      </c>
      <c r="H71" s="684">
        <f t="shared" si="249"/>
        <v>0</v>
      </c>
      <c r="I71" s="685">
        <f t="shared" si="250"/>
        <v>0</v>
      </c>
      <c r="J71" s="686">
        <f t="shared" si="245"/>
        <v>0</v>
      </c>
      <c r="K71" s="687" t="str">
        <f t="shared" si="246"/>
        <v>OK</v>
      </c>
    </row>
    <row r="72" spans="3:11" ht="13" x14ac:dyDescent="0.3">
      <c r="C72" s="626" t="s">
        <v>121</v>
      </c>
      <c r="D72" s="682">
        <f t="shared" si="251"/>
        <v>0</v>
      </c>
      <c r="E72" s="688">
        <f t="shared" si="251"/>
        <v>0</v>
      </c>
      <c r="F72" s="683">
        <f t="shared" ref="F72" si="252">D72/12*E72</f>
        <v>0</v>
      </c>
      <c r="G72" s="684">
        <f>BB36</f>
        <v>0</v>
      </c>
      <c r="H72" s="684">
        <f t="shared" si="249"/>
        <v>0</v>
      </c>
      <c r="I72" s="685">
        <f t="shared" si="250"/>
        <v>0</v>
      </c>
      <c r="J72" s="686">
        <f t="shared" si="245"/>
        <v>0</v>
      </c>
      <c r="K72" s="687" t="str">
        <f t="shared" si="246"/>
        <v>OK</v>
      </c>
    </row>
    <row r="73" spans="3:11" ht="13" x14ac:dyDescent="0.3">
      <c r="C73" s="626" t="s">
        <v>39</v>
      </c>
      <c r="D73" s="682">
        <f t="shared" si="251"/>
        <v>0</v>
      </c>
      <c r="E73" s="688">
        <f t="shared" si="251"/>
        <v>0</v>
      </c>
      <c r="F73" s="683">
        <f>D73/12*E73</f>
        <v>0</v>
      </c>
      <c r="G73" s="684">
        <f>BB37</f>
        <v>0</v>
      </c>
      <c r="H73" s="684">
        <f t="shared" si="249"/>
        <v>0</v>
      </c>
      <c r="I73" s="685">
        <f t="shared" si="250"/>
        <v>0</v>
      </c>
      <c r="J73" s="686">
        <f t="shared" si="245"/>
        <v>0</v>
      </c>
      <c r="K73" s="687" t="str">
        <f t="shared" si="246"/>
        <v>OK</v>
      </c>
    </row>
    <row r="74" spans="3:11" ht="13" x14ac:dyDescent="0.3">
      <c r="C74" s="626" t="s">
        <v>265</v>
      </c>
      <c r="D74" s="682">
        <f t="shared" ref="D74:E78" si="253">G47</f>
        <v>0</v>
      </c>
      <c r="E74" s="688">
        <f t="shared" si="253"/>
        <v>0</v>
      </c>
      <c r="F74" s="683">
        <f t="shared" ref="F74:F83" si="254">D74/12*E74</f>
        <v>0</v>
      </c>
      <c r="G74" s="684">
        <f t="shared" ref="G74:G83" si="255">BB47</f>
        <v>0</v>
      </c>
      <c r="H74" s="684">
        <f t="shared" si="249"/>
        <v>0</v>
      </c>
      <c r="I74" s="685">
        <f t="shared" si="250"/>
        <v>0</v>
      </c>
      <c r="J74" s="686">
        <f t="shared" si="245"/>
        <v>0</v>
      </c>
      <c r="K74" s="687" t="str">
        <f t="shared" si="246"/>
        <v>OK</v>
      </c>
    </row>
    <row r="75" spans="3:11" ht="13" x14ac:dyDescent="0.3">
      <c r="C75" s="626" t="s">
        <v>265</v>
      </c>
      <c r="D75" s="682">
        <f t="shared" si="253"/>
        <v>0</v>
      </c>
      <c r="E75" s="688">
        <f t="shared" si="253"/>
        <v>0</v>
      </c>
      <c r="F75" s="683">
        <f t="shared" si="254"/>
        <v>0</v>
      </c>
      <c r="G75" s="684">
        <f t="shared" si="255"/>
        <v>0</v>
      </c>
      <c r="H75" s="684">
        <f t="shared" si="249"/>
        <v>0</v>
      </c>
      <c r="I75" s="685">
        <f t="shared" si="250"/>
        <v>0</v>
      </c>
      <c r="J75" s="686">
        <f t="shared" si="245"/>
        <v>0</v>
      </c>
      <c r="K75" s="687" t="str">
        <f t="shared" si="246"/>
        <v>OK</v>
      </c>
    </row>
    <row r="76" spans="3:11" ht="13" x14ac:dyDescent="0.3">
      <c r="C76" s="626" t="s">
        <v>265</v>
      </c>
      <c r="D76" s="682">
        <f t="shared" si="253"/>
        <v>0</v>
      </c>
      <c r="E76" s="688">
        <f t="shared" si="253"/>
        <v>0</v>
      </c>
      <c r="F76" s="683">
        <f t="shared" si="254"/>
        <v>0</v>
      </c>
      <c r="G76" s="684">
        <f t="shared" si="255"/>
        <v>0</v>
      </c>
      <c r="H76" s="684">
        <f t="shared" si="249"/>
        <v>0</v>
      </c>
      <c r="I76" s="685">
        <f t="shared" si="250"/>
        <v>0</v>
      </c>
      <c r="J76" s="686">
        <f t="shared" si="245"/>
        <v>0</v>
      </c>
      <c r="K76" s="687" t="str">
        <f t="shared" si="246"/>
        <v>OK</v>
      </c>
    </row>
    <row r="77" spans="3:11" ht="13" x14ac:dyDescent="0.3">
      <c r="C77" s="626" t="s">
        <v>265</v>
      </c>
      <c r="D77" s="682">
        <f t="shared" si="253"/>
        <v>0</v>
      </c>
      <c r="E77" s="688">
        <f t="shared" si="253"/>
        <v>0</v>
      </c>
      <c r="F77" s="683">
        <f t="shared" si="254"/>
        <v>0</v>
      </c>
      <c r="G77" s="684">
        <f t="shared" si="255"/>
        <v>0</v>
      </c>
      <c r="H77" s="684">
        <f t="shared" si="249"/>
        <v>0</v>
      </c>
      <c r="I77" s="685">
        <f t="shared" si="250"/>
        <v>0</v>
      </c>
      <c r="J77" s="686">
        <f t="shared" si="245"/>
        <v>0</v>
      </c>
      <c r="K77" s="687" t="str">
        <f t="shared" si="246"/>
        <v>OK</v>
      </c>
    </row>
    <row r="78" spans="3:11" ht="13" x14ac:dyDescent="0.3">
      <c r="C78" s="626" t="s">
        <v>265</v>
      </c>
      <c r="D78" s="682">
        <f t="shared" si="253"/>
        <v>0</v>
      </c>
      <c r="E78" s="688">
        <f t="shared" si="253"/>
        <v>0</v>
      </c>
      <c r="F78" s="683">
        <f t="shared" si="254"/>
        <v>0</v>
      </c>
      <c r="G78" s="684">
        <f t="shared" si="255"/>
        <v>0</v>
      </c>
      <c r="H78" s="684">
        <f t="shared" si="249"/>
        <v>0</v>
      </c>
      <c r="I78" s="685">
        <f t="shared" si="250"/>
        <v>0</v>
      </c>
      <c r="J78" s="686">
        <f t="shared" si="245"/>
        <v>0</v>
      </c>
      <c r="K78" s="687" t="str">
        <f t="shared" si="246"/>
        <v>OK</v>
      </c>
    </row>
    <row r="79" spans="3:11" ht="13" x14ac:dyDescent="0.3">
      <c r="C79" s="626" t="s">
        <v>265</v>
      </c>
      <c r="D79" s="682">
        <f t="shared" ref="D79:E82" si="256">G52</f>
        <v>0</v>
      </c>
      <c r="E79" s="688">
        <f t="shared" si="256"/>
        <v>0</v>
      </c>
      <c r="F79" s="683">
        <f t="shared" si="254"/>
        <v>0</v>
      </c>
      <c r="G79" s="684">
        <f t="shared" si="255"/>
        <v>0</v>
      </c>
      <c r="H79" s="684">
        <f t="shared" si="249"/>
        <v>0</v>
      </c>
      <c r="I79" s="685">
        <f t="shared" si="250"/>
        <v>0</v>
      </c>
      <c r="J79" s="686">
        <f t="shared" si="245"/>
        <v>0</v>
      </c>
      <c r="K79" s="687" t="str">
        <f t="shared" si="246"/>
        <v>OK</v>
      </c>
    </row>
    <row r="80" spans="3:11" ht="13" x14ac:dyDescent="0.3">
      <c r="C80" s="626" t="s">
        <v>38</v>
      </c>
      <c r="D80" s="682">
        <f t="shared" si="256"/>
        <v>0</v>
      </c>
      <c r="E80" s="688">
        <f t="shared" si="256"/>
        <v>0</v>
      </c>
      <c r="F80" s="683">
        <f t="shared" si="254"/>
        <v>0</v>
      </c>
      <c r="G80" s="684">
        <f t="shared" si="255"/>
        <v>0</v>
      </c>
      <c r="H80" s="684">
        <f t="shared" si="249"/>
        <v>0</v>
      </c>
      <c r="I80" s="685">
        <f t="shared" si="250"/>
        <v>0</v>
      </c>
      <c r="J80" s="686">
        <f t="shared" si="245"/>
        <v>0</v>
      </c>
      <c r="K80" s="687" t="str">
        <f t="shared" si="246"/>
        <v>OK</v>
      </c>
    </row>
    <row r="81" spans="3:11" ht="13" x14ac:dyDescent="0.3">
      <c r="C81" s="626" t="s">
        <v>38</v>
      </c>
      <c r="D81" s="682">
        <f t="shared" si="256"/>
        <v>0</v>
      </c>
      <c r="E81" s="688">
        <f t="shared" si="256"/>
        <v>0</v>
      </c>
      <c r="F81" s="683">
        <f t="shared" si="254"/>
        <v>0</v>
      </c>
      <c r="G81" s="684">
        <f t="shared" si="255"/>
        <v>0</v>
      </c>
      <c r="H81" s="684">
        <f t="shared" si="249"/>
        <v>0</v>
      </c>
      <c r="I81" s="685">
        <f t="shared" si="250"/>
        <v>0</v>
      </c>
      <c r="J81" s="686">
        <f t="shared" si="245"/>
        <v>0</v>
      </c>
      <c r="K81" s="687" t="str">
        <f t="shared" si="246"/>
        <v>OK</v>
      </c>
    </row>
    <row r="82" spans="3:11" ht="13" x14ac:dyDescent="0.3">
      <c r="C82" s="626" t="s">
        <v>38</v>
      </c>
      <c r="D82" s="682">
        <f t="shared" si="256"/>
        <v>0</v>
      </c>
      <c r="E82" s="688">
        <f t="shared" si="256"/>
        <v>0</v>
      </c>
      <c r="F82" s="683">
        <f t="shared" si="254"/>
        <v>0</v>
      </c>
      <c r="G82" s="684">
        <f t="shared" si="255"/>
        <v>0</v>
      </c>
      <c r="H82" s="684">
        <f t="shared" si="249"/>
        <v>0</v>
      </c>
      <c r="I82" s="685">
        <f t="shared" si="250"/>
        <v>0</v>
      </c>
      <c r="J82" s="686">
        <f t="shared" si="245"/>
        <v>0</v>
      </c>
      <c r="K82" s="687" t="str">
        <f t="shared" si="246"/>
        <v>OK</v>
      </c>
    </row>
    <row r="83" spans="3:11" ht="13.5" thickBot="1" x14ac:dyDescent="0.35">
      <c r="C83" s="626" t="s">
        <v>153</v>
      </c>
      <c r="D83" s="682">
        <f t="shared" ref="D83:E83" si="257">G56</f>
        <v>0</v>
      </c>
      <c r="E83" s="688">
        <f t="shared" si="257"/>
        <v>0</v>
      </c>
      <c r="F83" s="683">
        <f t="shared" si="254"/>
        <v>0</v>
      </c>
      <c r="G83" s="684">
        <f t="shared" si="255"/>
        <v>0</v>
      </c>
      <c r="H83" s="684">
        <f t="shared" si="249"/>
        <v>0</v>
      </c>
      <c r="I83" s="685">
        <f t="shared" si="250"/>
        <v>0</v>
      </c>
      <c r="J83" s="686">
        <f t="shared" si="245"/>
        <v>0</v>
      </c>
      <c r="K83" s="687" t="str">
        <f t="shared" si="246"/>
        <v>OK</v>
      </c>
    </row>
    <row r="84" spans="3:11" ht="13.5" thickBot="1" x14ac:dyDescent="0.35">
      <c r="C84" s="689"/>
      <c r="D84" s="690"/>
      <c r="E84" s="691"/>
      <c r="F84" s="692"/>
      <c r="G84" s="693"/>
      <c r="H84" s="693"/>
      <c r="I84" s="693"/>
      <c r="J84" s="694"/>
      <c r="K84" s="687"/>
    </row>
    <row r="85" spans="3:11" ht="13.5" thickBot="1" x14ac:dyDescent="0.35">
      <c r="C85" s="1049" t="s">
        <v>210</v>
      </c>
      <c r="D85" s="1050"/>
      <c r="E85" s="1051"/>
      <c r="F85" s="695">
        <f>SUM(F66:F83)</f>
        <v>0</v>
      </c>
      <c r="G85" s="696">
        <f>SUM(G66:G83)</f>
        <v>0</v>
      </c>
      <c r="H85" s="696">
        <f>SUM(H66:H83)</f>
        <v>0</v>
      </c>
      <c r="I85" s="697">
        <f>SUM(G85:H85)</f>
        <v>0</v>
      </c>
      <c r="J85" s="697">
        <f>F85-I85</f>
        <v>0</v>
      </c>
      <c r="K85" s="687" t="str">
        <f>IF(F85=I85,"OK","ERRORE")</f>
        <v>OK</v>
      </c>
    </row>
    <row r="86" spans="3:11" x14ac:dyDescent="0.25">
      <c r="G86" s="657"/>
    </row>
    <row r="87" spans="3:11" x14ac:dyDescent="0.25">
      <c r="G87" s="657"/>
    </row>
  </sheetData>
  <sheetProtection algorithmName="SHA-512" hashValue="TWPo5a15bWjl5HER81hxssAiFomHIj4YTcYrjkOlO+GuuiLwCf4nLP7QesqQejYDXaEGZ7kJachs7bu9ArTBHA==" saltValue="evLDpUAALJorHpDABe9c+Q==" spinCount="100000" sheet="1" objects="1" scenarios="1"/>
  <mergeCells count="42">
    <mergeCell ref="AX46:AZ46"/>
    <mergeCell ref="AX9:AZ9"/>
    <mergeCell ref="AR46:AT46"/>
    <mergeCell ref="AL46:AN46"/>
    <mergeCell ref="AI46:AK46"/>
    <mergeCell ref="AU46:AW46"/>
    <mergeCell ref="AL9:AN9"/>
    <mergeCell ref="AI9:AK9"/>
    <mergeCell ref="AU9:AW9"/>
    <mergeCell ref="AR9:AT9"/>
    <mergeCell ref="A8:A46"/>
    <mergeCell ref="AF9:AH9"/>
    <mergeCell ref="C57:L57"/>
    <mergeCell ref="C2:E3"/>
    <mergeCell ref="W46:Y46"/>
    <mergeCell ref="C4:L4"/>
    <mergeCell ref="N46:P46"/>
    <mergeCell ref="C5:H5"/>
    <mergeCell ref="C31:L31"/>
    <mergeCell ref="F2:BB2"/>
    <mergeCell ref="F3:BB3"/>
    <mergeCell ref="N4:BB4"/>
    <mergeCell ref="AF46:AH46"/>
    <mergeCell ref="C21:L21"/>
    <mergeCell ref="C38:L38"/>
    <mergeCell ref="Z46:AB46"/>
    <mergeCell ref="N9:P9"/>
    <mergeCell ref="Q9:S9"/>
    <mergeCell ref="T9:V9"/>
    <mergeCell ref="AO9:AQ9"/>
    <mergeCell ref="C85:E85"/>
    <mergeCell ref="C42:H42"/>
    <mergeCell ref="AC9:AE9"/>
    <mergeCell ref="W9:Y9"/>
    <mergeCell ref="K61:N61"/>
    <mergeCell ref="Z9:AB9"/>
    <mergeCell ref="Q46:S46"/>
    <mergeCell ref="K59:N59"/>
    <mergeCell ref="C40:L40"/>
    <mergeCell ref="AO46:AQ46"/>
    <mergeCell ref="AC46:AE46"/>
    <mergeCell ref="T46:V46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&amp;L&amp;"Arial,Grassetto"&amp;8&amp;Z&amp;F&amp;R&amp;"Arial,Grassetto"&amp;8&amp;A</oddHeader>
    <oddFooter>&amp;L&amp;D&amp;R&amp;T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CC"/>
  </sheetPr>
  <dimension ref="A1:BQ17"/>
  <sheetViews>
    <sheetView topLeftCell="A3" zoomScale="40" zoomScaleNormal="40" workbookViewId="0">
      <pane xSplit="1" topLeftCell="B1" activePane="topRight" state="frozen"/>
      <selection pane="topRight" activeCell="L46" sqref="L46"/>
    </sheetView>
  </sheetViews>
  <sheetFormatPr defaultRowHeight="12.5" x14ac:dyDescent="0.25"/>
  <cols>
    <col min="1" max="1" width="68.08984375" style="182" customWidth="1"/>
    <col min="2" max="2" width="11.1796875" style="182" customWidth="1"/>
    <col min="3" max="4" width="13.08984375" style="182" customWidth="1"/>
    <col min="5" max="5" width="11.81640625" style="182" customWidth="1"/>
    <col min="6" max="6" width="13.08984375" style="182" customWidth="1"/>
    <col min="7" max="7" width="12" style="182" customWidth="1"/>
    <col min="8" max="8" width="11.08984375" style="182" customWidth="1"/>
    <col min="9" max="10" width="12.453125" style="182" customWidth="1"/>
    <col min="11" max="11" width="13" style="182" customWidth="1"/>
    <col min="12" max="12" width="13.54296875" style="182" customWidth="1"/>
    <col min="13" max="13" width="14" style="182" customWidth="1"/>
    <col min="14" max="14" width="13" style="182" customWidth="1"/>
    <col min="15" max="15" width="14" style="182" customWidth="1"/>
    <col min="16" max="16" width="13.08984375" style="182" customWidth="1"/>
    <col min="17" max="17" width="12.1796875" style="182" customWidth="1"/>
    <col min="18" max="18" width="13.6328125" style="182" customWidth="1"/>
    <col min="19" max="19" width="13.81640625" style="182" customWidth="1"/>
    <col min="20" max="20" width="11.81640625" style="182" customWidth="1"/>
    <col min="21" max="21" width="13.453125" style="182" customWidth="1"/>
    <col min="22" max="22" width="12.54296875" style="182" customWidth="1"/>
    <col min="23" max="23" width="11.81640625" style="182" customWidth="1"/>
    <col min="24" max="24" width="14.453125" style="182" customWidth="1"/>
    <col min="25" max="25" width="14.1796875" style="182" customWidth="1"/>
    <col min="26" max="26" width="13.08984375" style="182" customWidth="1"/>
    <col min="27" max="27" width="11.81640625" style="182" customWidth="1"/>
    <col min="28" max="29" width="14.54296875" style="182" customWidth="1"/>
    <col min="30" max="30" width="12.08984375" style="182" customWidth="1"/>
    <col min="31" max="31" width="14.08984375" style="182" customWidth="1"/>
    <col min="32" max="32" width="13.6328125" style="182" customWidth="1"/>
    <col min="33" max="33" width="11.81640625" style="182" customWidth="1"/>
    <col min="34" max="35" width="14.1796875" style="182" customWidth="1"/>
    <col min="36" max="36" width="11.54296875" style="182" customWidth="1"/>
    <col min="37" max="38" width="13.1796875" style="182" customWidth="1"/>
    <col min="39" max="39" width="11.81640625" style="182" customWidth="1"/>
    <col min="40" max="40" width="13.453125" style="182" customWidth="1"/>
    <col min="41" max="41" width="3" style="182" customWidth="1"/>
    <col min="42" max="42" width="11.54296875" style="182" customWidth="1"/>
    <col min="43" max="53" width="13.08984375" style="182" customWidth="1"/>
    <col min="54" max="54" width="15.54296875" style="182" customWidth="1"/>
    <col min="55" max="55" width="8.7265625" style="182"/>
    <col min="56" max="56" width="10.6328125" style="182" bestFit="1" customWidth="1"/>
    <col min="57" max="16384" width="8.7265625" style="182"/>
  </cols>
  <sheetData>
    <row r="1" spans="1:69" ht="13" thickBot="1" x14ac:dyDescent="0.3"/>
    <row r="2" spans="1:69" ht="29.5" customHeight="1" thickBot="1" x14ac:dyDescent="0.3">
      <c r="A2" s="1120" t="s">
        <v>151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  <c r="V2" s="1121"/>
      <c r="W2" s="1121"/>
      <c r="X2" s="1121"/>
      <c r="Y2" s="1121"/>
      <c r="Z2" s="1121"/>
      <c r="AA2" s="1121"/>
      <c r="AB2" s="1121"/>
      <c r="AC2" s="1121"/>
      <c r="AD2" s="1121"/>
      <c r="AE2" s="1121"/>
      <c r="AF2" s="1121"/>
      <c r="AG2" s="1121"/>
      <c r="AH2" s="1121"/>
      <c r="AI2" s="1121"/>
      <c r="AJ2" s="1121"/>
      <c r="AK2" s="1121"/>
      <c r="AL2" s="1121"/>
      <c r="AM2" s="1121"/>
      <c r="AN2" s="1121"/>
      <c r="AO2" s="1121"/>
      <c r="AP2" s="1121"/>
      <c r="AQ2" s="1122"/>
      <c r="AR2" s="729"/>
      <c r="AS2" s="729"/>
      <c r="AT2" s="729"/>
      <c r="AU2" s="729"/>
      <c r="AV2" s="729"/>
      <c r="AW2" s="729"/>
      <c r="AX2" s="729"/>
      <c r="AY2" s="729"/>
      <c r="AZ2" s="729"/>
      <c r="BA2" s="729"/>
      <c r="BB2" s="729"/>
    </row>
    <row r="3" spans="1:69" ht="36" customHeight="1" thickBot="1" x14ac:dyDescent="0.3">
      <c r="A3" s="1117" t="s">
        <v>213</v>
      </c>
      <c r="B3" s="1118"/>
      <c r="C3" s="1118"/>
      <c r="D3" s="1118"/>
      <c r="E3" s="1118"/>
      <c r="F3" s="1118"/>
      <c r="G3" s="1118"/>
      <c r="H3" s="1118"/>
      <c r="I3" s="1118"/>
      <c r="J3" s="1118"/>
      <c r="K3" s="1118"/>
      <c r="L3" s="1118"/>
      <c r="M3" s="1118"/>
      <c r="N3" s="1118"/>
      <c r="O3" s="1118"/>
      <c r="P3" s="1118"/>
      <c r="Q3" s="1118"/>
      <c r="R3" s="1118"/>
      <c r="S3" s="1118"/>
      <c r="T3" s="1118"/>
      <c r="U3" s="1118"/>
      <c r="V3" s="1118"/>
      <c r="W3" s="1118"/>
      <c r="X3" s="1118"/>
      <c r="Y3" s="1118"/>
      <c r="Z3" s="1118"/>
      <c r="AA3" s="1118"/>
      <c r="AB3" s="1118"/>
      <c r="AC3" s="1118"/>
      <c r="AD3" s="1118"/>
      <c r="AE3" s="1118"/>
      <c r="AF3" s="1118"/>
      <c r="AG3" s="1118"/>
      <c r="AH3" s="1118"/>
      <c r="AI3" s="1118"/>
      <c r="AJ3" s="1118"/>
      <c r="AK3" s="1118"/>
      <c r="AL3" s="1118"/>
      <c r="AM3" s="1118"/>
      <c r="AN3" s="1118"/>
      <c r="AO3" s="1118"/>
      <c r="AP3" s="1118"/>
      <c r="AQ3" s="1119"/>
      <c r="AR3" s="730"/>
      <c r="AS3" s="730"/>
      <c r="AT3" s="730"/>
      <c r="AU3" s="730"/>
      <c r="AV3" s="730"/>
      <c r="AW3" s="730"/>
      <c r="AX3" s="730"/>
      <c r="AY3" s="730"/>
      <c r="AZ3" s="730"/>
      <c r="BA3" s="731"/>
      <c r="BB3" s="731"/>
    </row>
    <row r="4" spans="1:69" ht="39.75" customHeight="1" thickBot="1" x14ac:dyDescent="0.35">
      <c r="A4" s="732" t="s">
        <v>213</v>
      </c>
      <c r="B4" s="1131" t="str">
        <f>'Detailed Lump Sum Budget'!C3</f>
        <v>Inserire titolo WP1</v>
      </c>
      <c r="C4" s="1131"/>
      <c r="D4" s="1131"/>
      <c r="E4" s="1123" t="str">
        <f>'Detailed Lump Sum Budget'!F3</f>
        <v>Inserire titolo WP2</v>
      </c>
      <c r="F4" s="1124"/>
      <c r="G4" s="1124"/>
      <c r="H4" s="1123" t="str">
        <f>'Detailed Lump Sum Budget'!I3</f>
        <v>Inserire titolo WP3</v>
      </c>
      <c r="I4" s="1124"/>
      <c r="J4" s="1124"/>
      <c r="K4" s="1123" t="str">
        <f>'Detailed Lump Sum Budget'!L3</f>
        <v>Inserire titolo WP4</v>
      </c>
      <c r="L4" s="1124"/>
      <c r="M4" s="1124"/>
      <c r="N4" s="1123" t="str">
        <f>'Detailed Lump Sum Budget'!O3</f>
        <v>Inserire titolo WP5</v>
      </c>
      <c r="O4" s="1124"/>
      <c r="P4" s="1124"/>
      <c r="Q4" s="1125" t="str">
        <f>'Detailed Lump Sum Budget'!R3</f>
        <v>Inserire titolo WP6</v>
      </c>
      <c r="R4" s="1127"/>
      <c r="S4" s="1126"/>
      <c r="T4" s="1125" t="str">
        <f>'Detailed Lump Sum Budget'!U3</f>
        <v>Inserire titolo WP7</v>
      </c>
      <c r="U4" s="1127"/>
      <c r="V4" s="1126"/>
      <c r="W4" s="1125" t="str">
        <f>'Detailed Lump Sum Budget'!X3</f>
        <v>Inserire titolo WP8</v>
      </c>
      <c r="X4" s="1127"/>
      <c r="Y4" s="1126"/>
      <c r="Z4" s="1125" t="str">
        <f>'Detailed Lump Sum Budget'!AA3</f>
        <v>Inserire titolo WP9</v>
      </c>
      <c r="AA4" s="1127"/>
      <c r="AB4" s="1126"/>
      <c r="AC4" s="1123" t="str">
        <f>'Detailed Lump Sum Budget'!AD3</f>
        <v>Inserire titolo WP10</v>
      </c>
      <c r="AD4" s="1124"/>
      <c r="AE4" s="1124"/>
      <c r="AF4" s="1123" t="str">
        <f>'Detailed Lump Sum Budget'!AG3</f>
        <v>Inserire titolo WP11</v>
      </c>
      <c r="AG4" s="1124"/>
      <c r="AH4" s="1124"/>
      <c r="AI4" s="1123" t="str">
        <f>'Detailed Lump Sum Budget'!AJ3</f>
        <v>Inserire titolo WP12</v>
      </c>
      <c r="AJ4" s="1124"/>
      <c r="AK4" s="1124"/>
      <c r="AL4" s="1123" t="str">
        <f>'Detailed Lump Sum Budget'!AM3</f>
        <v>Inserire titolo WP13</v>
      </c>
      <c r="AM4" s="1124"/>
      <c r="AN4" s="1124"/>
      <c r="AO4" s="733"/>
      <c r="AP4" s="1125" t="s">
        <v>145</v>
      </c>
      <c r="AQ4" s="1126"/>
      <c r="AR4" s="680"/>
      <c r="AS4" s="680"/>
      <c r="AT4" s="680"/>
      <c r="AU4" s="680"/>
      <c r="AV4" s="680"/>
      <c r="AW4" s="680"/>
      <c r="AX4" s="680"/>
      <c r="AY4" s="680"/>
      <c r="AZ4" s="680"/>
      <c r="BA4" s="680"/>
      <c r="BB4" s="680"/>
      <c r="BC4" s="680"/>
      <c r="BD4" s="680"/>
      <c r="BE4" s="680"/>
      <c r="BF4" s="680"/>
      <c r="BG4" s="680"/>
      <c r="BH4" s="680"/>
      <c r="BI4" s="680"/>
      <c r="BJ4" s="680"/>
      <c r="BK4" s="680"/>
      <c r="BL4" s="680"/>
      <c r="BM4" s="680"/>
      <c r="BN4" s="680"/>
      <c r="BO4" s="680"/>
      <c r="BP4" s="680"/>
      <c r="BQ4" s="734"/>
    </row>
    <row r="5" spans="1:69" ht="71.25" customHeight="1" thickBot="1" x14ac:dyDescent="0.35">
      <c r="A5" s="735" t="s">
        <v>216</v>
      </c>
      <c r="B5" s="736" t="s">
        <v>179</v>
      </c>
      <c r="C5" s="736" t="s">
        <v>180</v>
      </c>
      <c r="D5" s="737" t="s">
        <v>181</v>
      </c>
      <c r="E5" s="736" t="s">
        <v>179</v>
      </c>
      <c r="F5" s="736" t="s">
        <v>180</v>
      </c>
      <c r="G5" s="737" t="s">
        <v>181</v>
      </c>
      <c r="H5" s="736" t="s">
        <v>179</v>
      </c>
      <c r="I5" s="736" t="s">
        <v>180</v>
      </c>
      <c r="J5" s="737" t="s">
        <v>181</v>
      </c>
      <c r="K5" s="736" t="s">
        <v>179</v>
      </c>
      <c r="L5" s="736" t="s">
        <v>180</v>
      </c>
      <c r="M5" s="737" t="s">
        <v>181</v>
      </c>
      <c r="N5" s="736" t="s">
        <v>179</v>
      </c>
      <c r="O5" s="736" t="s">
        <v>180</v>
      </c>
      <c r="P5" s="737" t="s">
        <v>181</v>
      </c>
      <c r="Q5" s="736" t="s">
        <v>179</v>
      </c>
      <c r="R5" s="736" t="s">
        <v>180</v>
      </c>
      <c r="S5" s="737" t="s">
        <v>181</v>
      </c>
      <c r="T5" s="736" t="s">
        <v>179</v>
      </c>
      <c r="U5" s="736" t="s">
        <v>180</v>
      </c>
      <c r="V5" s="737" t="s">
        <v>181</v>
      </c>
      <c r="W5" s="736" t="s">
        <v>179</v>
      </c>
      <c r="X5" s="736" t="s">
        <v>180</v>
      </c>
      <c r="Y5" s="737" t="s">
        <v>181</v>
      </c>
      <c r="Z5" s="736" t="s">
        <v>179</v>
      </c>
      <c r="AA5" s="736" t="s">
        <v>180</v>
      </c>
      <c r="AB5" s="737" t="s">
        <v>181</v>
      </c>
      <c r="AC5" s="736" t="s">
        <v>179</v>
      </c>
      <c r="AD5" s="736" t="s">
        <v>180</v>
      </c>
      <c r="AE5" s="737" t="s">
        <v>181</v>
      </c>
      <c r="AF5" s="736" t="s">
        <v>179</v>
      </c>
      <c r="AG5" s="736" t="s">
        <v>180</v>
      </c>
      <c r="AH5" s="737" t="s">
        <v>181</v>
      </c>
      <c r="AI5" s="736" t="s">
        <v>179</v>
      </c>
      <c r="AJ5" s="736" t="s">
        <v>180</v>
      </c>
      <c r="AK5" s="737" t="s">
        <v>181</v>
      </c>
      <c r="AL5" s="736" t="s">
        <v>179</v>
      </c>
      <c r="AM5" s="736" t="s">
        <v>180</v>
      </c>
      <c r="AN5" s="737" t="s">
        <v>181</v>
      </c>
      <c r="AO5" s="738"/>
      <c r="AP5" s="739" t="s">
        <v>174</v>
      </c>
      <c r="AQ5" s="740" t="s">
        <v>175</v>
      </c>
      <c r="AR5" s="741" t="s">
        <v>176</v>
      </c>
      <c r="AS5" s="663"/>
      <c r="AT5" s="663"/>
      <c r="AU5" s="663"/>
      <c r="AV5" s="663"/>
      <c r="AW5" s="663"/>
      <c r="AX5" s="663"/>
      <c r="AY5" s="663"/>
      <c r="AZ5" s="663"/>
      <c r="BA5" s="663"/>
      <c r="BB5" s="663"/>
      <c r="BC5" s="663"/>
      <c r="BD5" s="663"/>
      <c r="BE5" s="663"/>
      <c r="BF5" s="663"/>
      <c r="BG5" s="663"/>
      <c r="BH5" s="663"/>
      <c r="BI5" s="663"/>
      <c r="BJ5" s="663"/>
      <c r="BK5" s="663"/>
      <c r="BL5" s="663"/>
      <c r="BM5" s="663"/>
      <c r="BN5" s="663"/>
      <c r="BO5" s="663"/>
      <c r="BP5" s="663"/>
      <c r="BQ5" s="663"/>
    </row>
    <row r="6" spans="1:69" ht="45" customHeight="1" thickBot="1" x14ac:dyDescent="0.35">
      <c r="A6" s="763" t="s">
        <v>233</v>
      </c>
      <c r="B6" s="764"/>
      <c r="C6" s="765"/>
      <c r="D6" s="742">
        <f>B6*C6</f>
        <v>0</v>
      </c>
      <c r="E6" s="770"/>
      <c r="F6" s="765"/>
      <c r="G6" s="742">
        <f>E6*F6</f>
        <v>0</v>
      </c>
      <c r="H6" s="770"/>
      <c r="I6" s="765"/>
      <c r="J6" s="742">
        <f>H6*I6</f>
        <v>0</v>
      </c>
      <c r="K6" s="770"/>
      <c r="L6" s="765"/>
      <c r="M6" s="742">
        <f>K6*L6</f>
        <v>0</v>
      </c>
      <c r="N6" s="770"/>
      <c r="O6" s="765"/>
      <c r="P6" s="742">
        <f>N6*O6</f>
        <v>0</v>
      </c>
      <c r="Q6" s="770"/>
      <c r="R6" s="765"/>
      <c r="S6" s="742">
        <f>Q6*R6</f>
        <v>0</v>
      </c>
      <c r="T6" s="770"/>
      <c r="U6" s="765"/>
      <c r="V6" s="742">
        <f>T6*U6</f>
        <v>0</v>
      </c>
      <c r="W6" s="770"/>
      <c r="X6" s="765"/>
      <c r="Y6" s="742">
        <f>W6*X6</f>
        <v>0</v>
      </c>
      <c r="Z6" s="770"/>
      <c r="AA6" s="765"/>
      <c r="AB6" s="742">
        <f>Z6*AA6</f>
        <v>0</v>
      </c>
      <c r="AC6" s="770"/>
      <c r="AD6" s="765"/>
      <c r="AE6" s="742">
        <f>AC6*AD6</f>
        <v>0</v>
      </c>
      <c r="AF6" s="770"/>
      <c r="AG6" s="765"/>
      <c r="AH6" s="742">
        <f>AF6*AG6</f>
        <v>0</v>
      </c>
      <c r="AI6" s="770"/>
      <c r="AJ6" s="765"/>
      <c r="AK6" s="742">
        <f>AI6*AJ6</f>
        <v>0</v>
      </c>
      <c r="AL6" s="773"/>
      <c r="AM6" s="773"/>
      <c r="AN6" s="742">
        <f>AL6*AM6</f>
        <v>0</v>
      </c>
      <c r="AO6" s="743"/>
      <c r="AP6" s="744">
        <f>B6+E6+H6+K6+N6+Q6+T6+W6+Z6+AC6+AF6+AI6+AL6</f>
        <v>0</v>
      </c>
      <c r="AQ6" s="745">
        <f>D6+G6+J6+M6+P6+S6+V6+Y6+AB6+AE6+AH6+AK6+AN6</f>
        <v>0</v>
      </c>
      <c r="AR6" s="1128"/>
      <c r="AS6" s="663"/>
      <c r="AT6" s="663"/>
      <c r="AU6" s="663"/>
      <c r="AV6" s="663"/>
      <c r="AW6" s="663"/>
      <c r="AX6" s="663"/>
      <c r="AY6" s="663"/>
      <c r="AZ6" s="663"/>
      <c r="BA6" s="663"/>
      <c r="BB6" s="663"/>
      <c r="BC6" s="663"/>
      <c r="BD6" s="663"/>
      <c r="BE6" s="663"/>
      <c r="BF6" s="663"/>
      <c r="BG6" s="663"/>
      <c r="BH6" s="663"/>
      <c r="BI6" s="663"/>
      <c r="BJ6" s="663"/>
      <c r="BK6" s="663"/>
      <c r="BL6" s="663"/>
      <c r="BM6" s="663"/>
      <c r="BN6" s="663"/>
      <c r="BO6" s="663"/>
      <c r="BP6" s="663"/>
      <c r="BQ6" s="663"/>
    </row>
    <row r="7" spans="1:69" ht="36" customHeight="1" thickBot="1" x14ac:dyDescent="0.3">
      <c r="A7" s="763" t="s">
        <v>234</v>
      </c>
      <c r="B7" s="766"/>
      <c r="C7" s="767"/>
      <c r="D7" s="746">
        <f>B7*C7</f>
        <v>0</v>
      </c>
      <c r="E7" s="771"/>
      <c r="F7" s="767"/>
      <c r="G7" s="746">
        <f>E7*F7</f>
        <v>0</v>
      </c>
      <c r="H7" s="771"/>
      <c r="I7" s="767"/>
      <c r="J7" s="746">
        <f>H7*I7</f>
        <v>0</v>
      </c>
      <c r="K7" s="771"/>
      <c r="L7" s="767"/>
      <c r="M7" s="746">
        <f>K7*L7</f>
        <v>0</v>
      </c>
      <c r="N7" s="771"/>
      <c r="O7" s="767"/>
      <c r="P7" s="746">
        <f>N7*O7</f>
        <v>0</v>
      </c>
      <c r="Q7" s="771"/>
      <c r="R7" s="767"/>
      <c r="S7" s="746">
        <f>Q7*R7</f>
        <v>0</v>
      </c>
      <c r="T7" s="771"/>
      <c r="U7" s="767"/>
      <c r="V7" s="746">
        <f>T7*U7</f>
        <v>0</v>
      </c>
      <c r="W7" s="771"/>
      <c r="X7" s="767"/>
      <c r="Y7" s="746">
        <f>W7*X7</f>
        <v>0</v>
      </c>
      <c r="Z7" s="771"/>
      <c r="AA7" s="767"/>
      <c r="AB7" s="746">
        <f>Z7*AA7</f>
        <v>0</v>
      </c>
      <c r="AC7" s="771"/>
      <c r="AD7" s="767"/>
      <c r="AE7" s="746">
        <f>AC7*AD7</f>
        <v>0</v>
      </c>
      <c r="AF7" s="771"/>
      <c r="AG7" s="767"/>
      <c r="AH7" s="746">
        <f>AF7*AG7</f>
        <v>0</v>
      </c>
      <c r="AI7" s="771"/>
      <c r="AJ7" s="767"/>
      <c r="AK7" s="746">
        <f>AI7*AJ7</f>
        <v>0</v>
      </c>
      <c r="AL7" s="771"/>
      <c r="AM7" s="767"/>
      <c r="AN7" s="746">
        <f>AL7*AM7</f>
        <v>0</v>
      </c>
      <c r="AO7" s="743"/>
      <c r="AP7" s="744">
        <f>B7+E7+H7+K7+N7+Q7+T7+W7+Z7+AC7+AF7+AI7+AL7</f>
        <v>0</v>
      </c>
      <c r="AQ7" s="745">
        <f>D7+G7+J7+M7+P7+S7+V7+Y7+AB7+AE7+AH7+AK7+AN7</f>
        <v>0</v>
      </c>
      <c r="AR7" s="1129"/>
    </row>
    <row r="8" spans="1:69" ht="34" customHeight="1" thickBot="1" x14ac:dyDescent="0.3">
      <c r="A8" s="763" t="s">
        <v>235</v>
      </c>
      <c r="B8" s="768"/>
      <c r="C8" s="769"/>
      <c r="D8" s="747">
        <f>E8*F8</f>
        <v>0</v>
      </c>
      <c r="E8" s="772"/>
      <c r="F8" s="769"/>
      <c r="G8" s="747">
        <f>E8*F8</f>
        <v>0</v>
      </c>
      <c r="H8" s="772"/>
      <c r="I8" s="769"/>
      <c r="J8" s="747">
        <f>H8*I8</f>
        <v>0</v>
      </c>
      <c r="K8" s="772"/>
      <c r="L8" s="769"/>
      <c r="M8" s="747">
        <f>K8*L8</f>
        <v>0</v>
      </c>
      <c r="N8" s="772"/>
      <c r="O8" s="769"/>
      <c r="P8" s="747">
        <f>N8*O8</f>
        <v>0</v>
      </c>
      <c r="Q8" s="772"/>
      <c r="R8" s="769"/>
      <c r="S8" s="747">
        <f>Q8*R8</f>
        <v>0</v>
      </c>
      <c r="T8" s="772"/>
      <c r="U8" s="769"/>
      <c r="V8" s="747">
        <f>T8*U8</f>
        <v>0</v>
      </c>
      <c r="W8" s="772"/>
      <c r="X8" s="769"/>
      <c r="Y8" s="747">
        <f>W8*X8</f>
        <v>0</v>
      </c>
      <c r="Z8" s="772"/>
      <c r="AA8" s="769"/>
      <c r="AB8" s="747">
        <f>Z8*AA8</f>
        <v>0</v>
      </c>
      <c r="AC8" s="772"/>
      <c r="AD8" s="769"/>
      <c r="AE8" s="747">
        <f>AC8*AD8</f>
        <v>0</v>
      </c>
      <c r="AF8" s="772"/>
      <c r="AG8" s="774"/>
      <c r="AH8" s="747">
        <f>AF8*AG8</f>
        <v>0</v>
      </c>
      <c r="AI8" s="772"/>
      <c r="AJ8" s="769"/>
      <c r="AK8" s="747">
        <f>AI8*AJ8</f>
        <v>0</v>
      </c>
      <c r="AL8" s="772"/>
      <c r="AM8" s="769"/>
      <c r="AN8" s="747">
        <f>AL8*AM8</f>
        <v>0</v>
      </c>
      <c r="AO8" s="748"/>
      <c r="AP8" s="744">
        <f>B8+E8+H8+K8+N8+Q8+T8+W8+Z8+AC8+AF8+AI8+AL8</f>
        <v>0</v>
      </c>
      <c r="AQ8" s="745">
        <f>D8+G8+J8+M8+P8+S8+V8+Y8+AB8+AE8+AH8+AK8+AN8</f>
        <v>0</v>
      </c>
      <c r="AR8" s="1130"/>
    </row>
    <row r="9" spans="1:69" s="760" customFormat="1" ht="43.5" customHeight="1" thickBot="1" x14ac:dyDescent="0.3">
      <c r="A9" s="749" t="s">
        <v>236</v>
      </c>
      <c r="B9" s="750">
        <f>SUM(B6:B8)</f>
        <v>0</v>
      </c>
      <c r="C9" s="751" t="e">
        <f>D9/B9</f>
        <v>#DIV/0!</v>
      </c>
      <c r="D9" s="752">
        <f>SUM(D6:D8)</f>
        <v>0</v>
      </c>
      <c r="E9" s="750">
        <f>SUM(E6:E8)</f>
        <v>0</v>
      </c>
      <c r="F9" s="753" t="e">
        <f>G9/E9</f>
        <v>#DIV/0!</v>
      </c>
      <c r="G9" s="754">
        <f>SUM(G6:G8)</f>
        <v>0</v>
      </c>
      <c r="H9" s="750">
        <f>SUM(H6:H8)</f>
        <v>0</v>
      </c>
      <c r="I9" s="753" t="e">
        <f>J9/H9</f>
        <v>#DIV/0!</v>
      </c>
      <c r="J9" s="754">
        <f>SUM(J6:J8)</f>
        <v>0</v>
      </c>
      <c r="K9" s="755">
        <f>SUM(K6:K8)</f>
        <v>0</v>
      </c>
      <c r="L9" s="755" t="e">
        <f>M9/K9</f>
        <v>#DIV/0!</v>
      </c>
      <c r="M9" s="754">
        <f>SUM(M6:M8)</f>
        <v>0</v>
      </c>
      <c r="N9" s="755">
        <f>SUM(N6:N8)</f>
        <v>0</v>
      </c>
      <c r="O9" s="755" t="e">
        <f>P9/N9</f>
        <v>#DIV/0!</v>
      </c>
      <c r="P9" s="754">
        <f>SUM(P6:P8)</f>
        <v>0</v>
      </c>
      <c r="Q9" s="755">
        <f>SUM(Q6:Q8)</f>
        <v>0</v>
      </c>
      <c r="R9" s="755" t="e">
        <f>S9/Q9</f>
        <v>#DIV/0!</v>
      </c>
      <c r="S9" s="754">
        <f>SUM(S6:S8)</f>
        <v>0</v>
      </c>
      <c r="T9" s="755">
        <f>SUM(T6:T8)</f>
        <v>0</v>
      </c>
      <c r="U9" s="755" t="e">
        <f>V9/T9</f>
        <v>#DIV/0!</v>
      </c>
      <c r="V9" s="754">
        <f>SUM(V6:V8)</f>
        <v>0</v>
      </c>
      <c r="W9" s="755">
        <f>SUM(W6:W8)</f>
        <v>0</v>
      </c>
      <c r="X9" s="756" t="e">
        <f>Y9/W9</f>
        <v>#DIV/0!</v>
      </c>
      <c r="Y9" s="754">
        <f>SUM(Y6:Y8)</f>
        <v>0</v>
      </c>
      <c r="Z9" s="755">
        <f>SUM(Z6:Z8)</f>
        <v>0</v>
      </c>
      <c r="AA9" s="756" t="e">
        <f>AB9/Z9</f>
        <v>#DIV/0!</v>
      </c>
      <c r="AB9" s="754">
        <f>SUM(AB6:AB8)</f>
        <v>0</v>
      </c>
      <c r="AC9" s="755">
        <f>SUM(AC6:AC8)</f>
        <v>0</v>
      </c>
      <c r="AD9" s="756" t="e">
        <f>AE9/AC9</f>
        <v>#DIV/0!</v>
      </c>
      <c r="AE9" s="754">
        <f>SUM(AE6:AE8)</f>
        <v>0</v>
      </c>
      <c r="AF9" s="755">
        <f>SUM(AF6:AF8)</f>
        <v>0</v>
      </c>
      <c r="AG9" s="756" t="e">
        <f>AH9/AF9</f>
        <v>#DIV/0!</v>
      </c>
      <c r="AH9" s="754">
        <f>SUM(AH6:AH8)</f>
        <v>0</v>
      </c>
      <c r="AI9" s="755">
        <f>SUM(AI6:AI8)</f>
        <v>0</v>
      </c>
      <c r="AJ9" s="756" t="e">
        <f>AK9/AI9</f>
        <v>#DIV/0!</v>
      </c>
      <c r="AK9" s="754">
        <f>SUM(AK6:AK8)</f>
        <v>0</v>
      </c>
      <c r="AL9" s="755">
        <f>SUM(AL6:AL8)</f>
        <v>0</v>
      </c>
      <c r="AM9" s="755" t="e">
        <f>AN9/AL9</f>
        <v>#DIV/0!</v>
      </c>
      <c r="AN9" s="754">
        <f>SUM(AN6:AN8)</f>
        <v>0</v>
      </c>
      <c r="AO9" s="757"/>
      <c r="AP9" s="758">
        <f>B9+E9+H9+K9+N9+Q9+T9+W9+Z9+AC9+AF9+AI9+AL9</f>
        <v>0</v>
      </c>
      <c r="AQ9" s="758">
        <f>D9+G9+J9+M9+P9+S9+V9+Y9+AB9+AE9+AH9+AK9+AN9</f>
        <v>0</v>
      </c>
      <c r="AR9" s="759" t="e">
        <f>AQ9/AP9</f>
        <v>#DIV/0!</v>
      </c>
    </row>
    <row r="10" spans="1:69" x14ac:dyDescent="0.25">
      <c r="X10" s="761"/>
    </row>
    <row r="11" spans="1:69" ht="15.5" x14ac:dyDescent="0.35">
      <c r="AA11" s="762"/>
    </row>
    <row r="17" spans="8:8" x14ac:dyDescent="0.25">
      <c r="H17" s="175"/>
    </row>
  </sheetData>
  <sheetProtection algorithmName="SHA-512" hashValue="V+4ZdNM8d2watKPINMq7GCjMdORVXX/U7uOXGNz9vXSG38AB71UcMaY0MUyIwbi2+fplRNU+DkqvBY5TBMpoCg==" saltValue="5DrvqVd21vF2rHoRjUJXFg==" spinCount="100000" sheet="1" objects="1" scenarios="1"/>
  <mergeCells count="17">
    <mergeCell ref="AR6:AR8"/>
    <mergeCell ref="B4:D4"/>
    <mergeCell ref="E4:G4"/>
    <mergeCell ref="H4:J4"/>
    <mergeCell ref="K4:M4"/>
    <mergeCell ref="T4:V4"/>
    <mergeCell ref="W4:Y4"/>
    <mergeCell ref="Q4:S4"/>
    <mergeCell ref="N4:P4"/>
    <mergeCell ref="A3:AQ3"/>
    <mergeCell ref="A2:AQ2"/>
    <mergeCell ref="AI4:AK4"/>
    <mergeCell ref="AL4:AN4"/>
    <mergeCell ref="AP4:AQ4"/>
    <mergeCell ref="AF4:AH4"/>
    <mergeCell ref="AC4:AE4"/>
    <mergeCell ref="Z4:AB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&amp;L&amp;"Arial,Grassetto"&amp;8&amp;Z&amp;F&amp;R&amp;"Arial,Grassetto"&amp;8&amp;A</oddHeader>
    <oddFooter>&amp;L&amp;D&amp;R&amp;T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CD12"/>
  <sheetViews>
    <sheetView zoomScale="40" zoomScaleNormal="40" workbookViewId="0">
      <pane xSplit="1" topLeftCell="K1" activePane="topRight" state="frozen"/>
      <selection pane="topRight" activeCell="A2" sqref="A2:BD2"/>
    </sheetView>
  </sheetViews>
  <sheetFormatPr defaultRowHeight="12.5" x14ac:dyDescent="0.25"/>
  <cols>
    <col min="1" max="1" width="48.6328125" style="182" customWidth="1"/>
    <col min="2" max="2" width="11.1796875" style="182" customWidth="1"/>
    <col min="3" max="3" width="11.81640625" style="182" customWidth="1"/>
    <col min="4" max="4" width="13.08984375" style="182" customWidth="1"/>
    <col min="5" max="5" width="11.6328125" style="182" customWidth="1"/>
    <col min="6" max="6" width="11.81640625" style="182" customWidth="1"/>
    <col min="7" max="7" width="13.08984375" style="182" customWidth="1"/>
    <col min="8" max="8" width="12" style="182" customWidth="1"/>
    <col min="9" max="9" width="13.08984375" style="182" customWidth="1"/>
    <col min="10" max="10" width="11.08984375" style="182" customWidth="1"/>
    <col min="11" max="12" width="12.453125" style="182" customWidth="1"/>
    <col min="13" max="13" width="13.08984375" style="182" customWidth="1"/>
    <col min="14" max="14" width="13" style="182" customWidth="1"/>
    <col min="15" max="15" width="13.54296875" style="182" customWidth="1"/>
    <col min="16" max="16" width="14" style="182" customWidth="1"/>
    <col min="17" max="17" width="13.6328125" style="182" customWidth="1"/>
    <col min="18" max="18" width="13" style="182" customWidth="1"/>
    <col min="19" max="19" width="14" style="182" customWidth="1"/>
    <col min="20" max="20" width="13.08984375" style="182" customWidth="1"/>
    <col min="21" max="21" width="13.453125" style="182" customWidth="1"/>
    <col min="22" max="22" width="12.1796875" style="182" customWidth="1"/>
    <col min="23" max="23" width="13.6328125" style="182" customWidth="1"/>
    <col min="24" max="24" width="13.81640625" style="182" customWidth="1"/>
    <col min="25" max="25" width="12.81640625" style="182" customWidth="1"/>
    <col min="26" max="26" width="11.81640625" style="182" customWidth="1"/>
    <col min="27" max="27" width="13.453125" style="182" customWidth="1"/>
    <col min="28" max="28" width="12.54296875" style="182" customWidth="1"/>
    <col min="29" max="29" width="13.453125" style="182" customWidth="1"/>
    <col min="30" max="30" width="11.81640625" style="182" customWidth="1"/>
    <col min="31" max="31" width="14.453125" style="182" customWidth="1"/>
    <col min="32" max="32" width="14.1796875" style="182" customWidth="1"/>
    <col min="33" max="33" width="15.81640625" style="182" customWidth="1"/>
    <col min="34" max="34" width="14.453125" style="182" customWidth="1"/>
    <col min="35" max="35" width="11.81640625" style="182" customWidth="1"/>
    <col min="36" max="37" width="14.54296875" style="182" customWidth="1"/>
    <col min="38" max="38" width="12.08984375" style="182" customWidth="1"/>
    <col min="39" max="39" width="14.08984375" style="182" customWidth="1"/>
    <col min="40" max="40" width="13.6328125" style="182" customWidth="1"/>
    <col min="41" max="41" width="11.81640625" style="182" customWidth="1"/>
    <col min="42" max="43" width="14.1796875" style="182" customWidth="1"/>
    <col min="44" max="44" width="11.54296875" style="182" customWidth="1"/>
    <col min="45" max="46" width="13.1796875" style="182" customWidth="1"/>
    <col min="47" max="47" width="11.81640625" style="182" customWidth="1"/>
    <col min="48" max="49" width="13.453125" style="182" customWidth="1"/>
    <col min="50" max="50" width="11.54296875" style="182" customWidth="1"/>
    <col min="51" max="53" width="13.08984375" style="182" customWidth="1"/>
    <col min="54" max="54" width="3" style="182" customWidth="1"/>
    <col min="55" max="61" width="13.08984375" style="182" customWidth="1"/>
    <col min="62" max="62" width="15.54296875" style="182" customWidth="1"/>
    <col min="63" max="63" width="8.7265625" style="182"/>
    <col min="64" max="64" width="10.6328125" style="182" bestFit="1" customWidth="1"/>
    <col min="65" max="16384" width="8.7265625" style="182"/>
  </cols>
  <sheetData>
    <row r="1" spans="1:82" ht="13" thickBot="1" x14ac:dyDescent="0.3"/>
    <row r="2" spans="1:82" ht="29.5" customHeight="1" thickBot="1" x14ac:dyDescent="0.3">
      <c r="A2" s="1120" t="s">
        <v>151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  <c r="V2" s="1121"/>
      <c r="W2" s="1121"/>
      <c r="X2" s="1121"/>
      <c r="Y2" s="1121"/>
      <c r="Z2" s="1121"/>
      <c r="AA2" s="1121"/>
      <c r="AB2" s="1121"/>
      <c r="AC2" s="1121"/>
      <c r="AD2" s="1121"/>
      <c r="AE2" s="1121"/>
      <c r="AF2" s="1121"/>
      <c r="AG2" s="1121"/>
      <c r="AH2" s="1121"/>
      <c r="AI2" s="1121"/>
      <c r="AJ2" s="1121"/>
      <c r="AK2" s="1121"/>
      <c r="AL2" s="1121"/>
      <c r="AM2" s="1121"/>
      <c r="AN2" s="1121"/>
      <c r="AO2" s="1121"/>
      <c r="AP2" s="1121"/>
      <c r="AQ2" s="1121"/>
      <c r="AR2" s="1121"/>
      <c r="AS2" s="1121"/>
      <c r="AT2" s="1121"/>
      <c r="AU2" s="1121"/>
      <c r="AV2" s="1121"/>
      <c r="AW2" s="1121"/>
      <c r="AX2" s="1121"/>
      <c r="AY2" s="1121"/>
      <c r="AZ2" s="1121"/>
      <c r="BA2" s="1121"/>
      <c r="BB2" s="1121"/>
      <c r="BC2" s="1121"/>
      <c r="BD2" s="1122"/>
      <c r="BE2" s="729"/>
      <c r="BF2" s="729"/>
      <c r="BG2" s="729"/>
      <c r="BH2" s="729"/>
      <c r="BI2" s="729"/>
      <c r="BJ2" s="729"/>
      <c r="BK2" s="729"/>
      <c r="BL2" s="729"/>
      <c r="BM2" s="729"/>
      <c r="BN2" s="729"/>
      <c r="BO2" s="729"/>
      <c r="BP2" s="729"/>
      <c r="BQ2" s="729"/>
      <c r="BR2" s="729"/>
      <c r="BS2" s="729"/>
      <c r="BT2" s="729"/>
      <c r="BU2" s="729"/>
      <c r="BV2" s="729"/>
      <c r="BW2" s="729"/>
      <c r="BX2" s="729"/>
      <c r="BY2" s="729"/>
      <c r="BZ2" s="729"/>
      <c r="CA2" s="729"/>
      <c r="CB2" s="729"/>
      <c r="CC2" s="729"/>
      <c r="CD2" s="729"/>
    </row>
    <row r="3" spans="1:82" ht="36" customHeight="1" thickBot="1" x14ac:dyDescent="0.3">
      <c r="A3" s="1117" t="s">
        <v>164</v>
      </c>
      <c r="B3" s="1118"/>
      <c r="C3" s="1118"/>
      <c r="D3" s="1118"/>
      <c r="E3" s="1118"/>
      <c r="F3" s="1118"/>
      <c r="G3" s="1118"/>
      <c r="H3" s="1118"/>
      <c r="I3" s="1118"/>
      <c r="J3" s="1118"/>
      <c r="K3" s="1118"/>
      <c r="L3" s="1118"/>
      <c r="M3" s="1118"/>
      <c r="N3" s="1118"/>
      <c r="O3" s="1118"/>
      <c r="P3" s="1118"/>
      <c r="Q3" s="1118"/>
      <c r="R3" s="1118"/>
      <c r="S3" s="1118"/>
      <c r="T3" s="1118"/>
      <c r="U3" s="1118"/>
      <c r="V3" s="1118"/>
      <c r="W3" s="1118"/>
      <c r="X3" s="1118"/>
      <c r="Y3" s="1118"/>
      <c r="Z3" s="1118"/>
      <c r="AA3" s="1118"/>
      <c r="AB3" s="1118"/>
      <c r="AC3" s="1118"/>
      <c r="AD3" s="1118"/>
      <c r="AE3" s="1118"/>
      <c r="AF3" s="1118"/>
      <c r="AG3" s="1118"/>
      <c r="AH3" s="1118"/>
      <c r="AI3" s="1118"/>
      <c r="AJ3" s="1118"/>
      <c r="AK3" s="1118"/>
      <c r="AL3" s="1118"/>
      <c r="AM3" s="1118"/>
      <c r="AN3" s="1118"/>
      <c r="AO3" s="1118"/>
      <c r="AP3" s="1118"/>
      <c r="AQ3" s="1118"/>
      <c r="AR3" s="1118"/>
      <c r="AS3" s="1118"/>
      <c r="AT3" s="1118"/>
      <c r="AU3" s="1118"/>
      <c r="AV3" s="1118"/>
      <c r="AW3" s="1118"/>
      <c r="AX3" s="1118"/>
      <c r="AY3" s="1118"/>
      <c r="AZ3" s="1118"/>
      <c r="BA3" s="1118"/>
      <c r="BB3" s="1118"/>
      <c r="BC3" s="1118"/>
      <c r="BD3" s="1119"/>
      <c r="BE3" s="1134"/>
      <c r="BF3" s="1134"/>
      <c r="BG3" s="1134"/>
      <c r="BH3" s="1134"/>
      <c r="BI3" s="1134"/>
      <c r="BJ3" s="1134"/>
      <c r="BK3" s="1134"/>
      <c r="BL3" s="1134"/>
      <c r="BM3" s="1134"/>
      <c r="BN3" s="1134"/>
      <c r="BO3" s="1134"/>
      <c r="BP3" s="1134"/>
      <c r="BQ3" s="1134"/>
      <c r="BR3" s="1134"/>
      <c r="BS3" s="1134"/>
      <c r="BT3" s="1134"/>
      <c r="BU3" s="1134"/>
      <c r="BV3" s="1134"/>
      <c r="BW3" s="1134"/>
      <c r="BX3" s="1134"/>
      <c r="BY3" s="1134"/>
      <c r="BZ3" s="1134"/>
      <c r="CA3" s="1134"/>
      <c r="CB3" s="1134"/>
      <c r="CC3" s="731"/>
      <c r="CD3" s="731"/>
    </row>
    <row r="4" spans="1:82" ht="39.75" customHeight="1" thickBot="1" x14ac:dyDescent="0.35">
      <c r="A4" s="732" t="s">
        <v>164</v>
      </c>
      <c r="B4" s="1131" t="str">
        <f>'BUDGET HE'!C9</f>
        <v>Inserire titolo WP1</v>
      </c>
      <c r="C4" s="1131"/>
      <c r="D4" s="1131"/>
      <c r="E4" s="1133"/>
      <c r="F4" s="1123" t="str">
        <f>'BUDGET HE'!D9</f>
        <v>Inserire titolo WP2</v>
      </c>
      <c r="G4" s="1124"/>
      <c r="H4" s="1124"/>
      <c r="I4" s="1132"/>
      <c r="J4" s="1123" t="str">
        <f>'BUDGET HE'!E9</f>
        <v>Inserire titolo WP3</v>
      </c>
      <c r="K4" s="1124"/>
      <c r="L4" s="1124"/>
      <c r="M4" s="1132"/>
      <c r="N4" s="1123" t="str">
        <f>'BUDGET HE'!F9</f>
        <v>Inserire titolo WP4</v>
      </c>
      <c r="O4" s="1124"/>
      <c r="P4" s="1124"/>
      <c r="Q4" s="1132"/>
      <c r="R4" s="1123" t="str">
        <f>'BUDGET HE'!G9</f>
        <v>Inserire titolo WP5</v>
      </c>
      <c r="S4" s="1124"/>
      <c r="T4" s="1124"/>
      <c r="U4" s="1132"/>
      <c r="V4" s="1123" t="str">
        <f>'BUDGET HE'!H9</f>
        <v>Inserire titolo WP6</v>
      </c>
      <c r="W4" s="1124"/>
      <c r="X4" s="1124"/>
      <c r="Y4" s="1132"/>
      <c r="Z4" s="1123" t="str">
        <f>'BUDGET HE'!I9</f>
        <v>Inserire titolo WP7</v>
      </c>
      <c r="AA4" s="1124"/>
      <c r="AB4" s="1124"/>
      <c r="AC4" s="1132"/>
      <c r="AD4" s="1125" t="str">
        <f>'BUDGET HE'!J9</f>
        <v>Inserire titolo WP8</v>
      </c>
      <c r="AE4" s="1127"/>
      <c r="AF4" s="1127"/>
      <c r="AG4" s="1126"/>
      <c r="AH4" s="1123" t="str">
        <f>'BUDGET HE'!K9</f>
        <v>Inserire titolo WP9</v>
      </c>
      <c r="AI4" s="1124"/>
      <c r="AJ4" s="1124"/>
      <c r="AK4" s="1132"/>
      <c r="AL4" s="1123" t="str">
        <f>'BUDGET HE'!L9</f>
        <v>Inserire titolo WP10</v>
      </c>
      <c r="AM4" s="1124"/>
      <c r="AN4" s="1124"/>
      <c r="AO4" s="1132"/>
      <c r="AP4" s="1123" t="str">
        <f>'BUDGET HE'!M9</f>
        <v>Inserire titolo WP11</v>
      </c>
      <c r="AQ4" s="1124"/>
      <c r="AR4" s="1124"/>
      <c r="AS4" s="1132"/>
      <c r="AT4" s="1123" t="str">
        <f>'BUDGET HE'!N9</f>
        <v>Inserire titolo WP12</v>
      </c>
      <c r="AU4" s="1124"/>
      <c r="AV4" s="1124"/>
      <c r="AW4" s="1132"/>
      <c r="AX4" s="1123" t="str">
        <f>'BUDGET HE'!O9</f>
        <v>Inserire titolo WP13</v>
      </c>
      <c r="AY4" s="1124"/>
      <c r="AZ4" s="1124"/>
      <c r="BA4" s="1124"/>
      <c r="BB4" s="733"/>
      <c r="BC4" s="1125" t="s">
        <v>145</v>
      </c>
      <c r="BD4" s="1126"/>
      <c r="BE4" s="680"/>
      <c r="BF4" s="680"/>
      <c r="BG4" s="680"/>
      <c r="BH4" s="680"/>
      <c r="BI4" s="680"/>
      <c r="BJ4" s="680"/>
      <c r="BK4" s="680"/>
      <c r="BL4" s="680"/>
      <c r="BM4" s="680"/>
      <c r="BN4" s="680"/>
      <c r="BO4" s="680"/>
      <c r="BP4" s="680"/>
      <c r="BQ4" s="680"/>
      <c r="BR4" s="680"/>
      <c r="BS4" s="680"/>
      <c r="BT4" s="680"/>
      <c r="BU4" s="680"/>
      <c r="BV4" s="680"/>
      <c r="BW4" s="680"/>
      <c r="BX4" s="680"/>
      <c r="BY4" s="680"/>
      <c r="BZ4" s="680"/>
      <c r="CA4" s="680"/>
      <c r="CB4" s="680"/>
      <c r="CC4" s="680"/>
      <c r="CD4" s="734"/>
    </row>
    <row r="5" spans="1:82" ht="71.25" customHeight="1" thickBot="1" x14ac:dyDescent="0.35">
      <c r="A5" s="775"/>
      <c r="B5" s="776" t="s">
        <v>173</v>
      </c>
      <c r="C5" s="776" t="s">
        <v>170</v>
      </c>
      <c r="D5" s="776" t="s">
        <v>168</v>
      </c>
      <c r="E5" s="777" t="s">
        <v>169</v>
      </c>
      <c r="F5" s="776" t="s">
        <v>173</v>
      </c>
      <c r="G5" s="776" t="s">
        <v>170</v>
      </c>
      <c r="H5" s="776" t="s">
        <v>168</v>
      </c>
      <c r="I5" s="777" t="s">
        <v>169</v>
      </c>
      <c r="J5" s="776" t="s">
        <v>173</v>
      </c>
      <c r="K5" s="776" t="s">
        <v>170</v>
      </c>
      <c r="L5" s="776" t="s">
        <v>168</v>
      </c>
      <c r="M5" s="777" t="s">
        <v>169</v>
      </c>
      <c r="N5" s="776" t="s">
        <v>173</v>
      </c>
      <c r="O5" s="776" t="s">
        <v>170</v>
      </c>
      <c r="P5" s="776" t="s">
        <v>168</v>
      </c>
      <c r="Q5" s="777" t="s">
        <v>169</v>
      </c>
      <c r="R5" s="776" t="s">
        <v>173</v>
      </c>
      <c r="S5" s="776" t="s">
        <v>170</v>
      </c>
      <c r="T5" s="776" t="s">
        <v>168</v>
      </c>
      <c r="U5" s="777" t="s">
        <v>169</v>
      </c>
      <c r="V5" s="776" t="s">
        <v>173</v>
      </c>
      <c r="W5" s="776" t="s">
        <v>170</v>
      </c>
      <c r="X5" s="776" t="s">
        <v>168</v>
      </c>
      <c r="Y5" s="777" t="s">
        <v>169</v>
      </c>
      <c r="Z5" s="776" t="s">
        <v>173</v>
      </c>
      <c r="AA5" s="776" t="s">
        <v>170</v>
      </c>
      <c r="AB5" s="776" t="s">
        <v>168</v>
      </c>
      <c r="AC5" s="777" t="s">
        <v>169</v>
      </c>
      <c r="AD5" s="776" t="s">
        <v>173</v>
      </c>
      <c r="AE5" s="776" t="s">
        <v>170</v>
      </c>
      <c r="AF5" s="776" t="s">
        <v>168</v>
      </c>
      <c r="AG5" s="777" t="s">
        <v>169</v>
      </c>
      <c r="AH5" s="776" t="s">
        <v>173</v>
      </c>
      <c r="AI5" s="776" t="s">
        <v>170</v>
      </c>
      <c r="AJ5" s="776" t="s">
        <v>168</v>
      </c>
      <c r="AK5" s="777" t="s">
        <v>169</v>
      </c>
      <c r="AL5" s="776" t="s">
        <v>173</v>
      </c>
      <c r="AM5" s="776" t="s">
        <v>170</v>
      </c>
      <c r="AN5" s="776" t="s">
        <v>168</v>
      </c>
      <c r="AO5" s="777" t="s">
        <v>169</v>
      </c>
      <c r="AP5" s="776" t="s">
        <v>173</v>
      </c>
      <c r="AQ5" s="776" t="s">
        <v>170</v>
      </c>
      <c r="AR5" s="776" t="s">
        <v>168</v>
      </c>
      <c r="AS5" s="777" t="s">
        <v>169</v>
      </c>
      <c r="AT5" s="776" t="s">
        <v>173</v>
      </c>
      <c r="AU5" s="776" t="s">
        <v>170</v>
      </c>
      <c r="AV5" s="776" t="s">
        <v>168</v>
      </c>
      <c r="AW5" s="777" t="s">
        <v>169</v>
      </c>
      <c r="AX5" s="776" t="s">
        <v>173</v>
      </c>
      <c r="AY5" s="776" t="s">
        <v>170</v>
      </c>
      <c r="AZ5" s="776" t="s">
        <v>168</v>
      </c>
      <c r="BA5" s="776" t="s">
        <v>169</v>
      </c>
      <c r="BB5" s="738"/>
      <c r="BC5" s="739" t="s">
        <v>174</v>
      </c>
      <c r="BD5" s="740" t="s">
        <v>175</v>
      </c>
      <c r="BE5" s="741" t="s">
        <v>176</v>
      </c>
      <c r="BF5" s="663"/>
      <c r="BG5" s="663"/>
      <c r="BH5" s="663"/>
      <c r="BI5" s="663"/>
      <c r="BJ5" s="663"/>
      <c r="BK5" s="663"/>
      <c r="BL5" s="663"/>
      <c r="BM5" s="663"/>
      <c r="BN5" s="663"/>
      <c r="BO5" s="663"/>
      <c r="BP5" s="663"/>
      <c r="BQ5" s="663"/>
      <c r="BR5" s="663"/>
      <c r="BS5" s="663"/>
      <c r="BT5" s="663"/>
      <c r="BU5" s="663"/>
      <c r="BV5" s="663"/>
      <c r="BW5" s="663"/>
      <c r="BX5" s="663"/>
      <c r="BY5" s="663"/>
      <c r="BZ5" s="663"/>
      <c r="CA5" s="663"/>
      <c r="CB5" s="663"/>
      <c r="CC5" s="663"/>
      <c r="CD5" s="663"/>
    </row>
    <row r="6" spans="1:82" ht="28.5" customHeight="1" thickBot="1" x14ac:dyDescent="0.35">
      <c r="A6" s="778" t="s">
        <v>166</v>
      </c>
      <c r="B6" s="770"/>
      <c r="C6" s="765"/>
      <c r="D6" s="779">
        <f>B6*C6</f>
        <v>0</v>
      </c>
      <c r="E6" s="742" t="e">
        <f>D6/B6</f>
        <v>#DIV/0!</v>
      </c>
      <c r="F6" s="770"/>
      <c r="G6" s="765"/>
      <c r="H6" s="779">
        <f>F6*G6</f>
        <v>0</v>
      </c>
      <c r="I6" s="742" t="e">
        <f>H6/F6</f>
        <v>#DIV/0!</v>
      </c>
      <c r="J6" s="770"/>
      <c r="K6" s="765"/>
      <c r="L6" s="779">
        <f>J6*K6</f>
        <v>0</v>
      </c>
      <c r="M6" s="742" t="e">
        <f>L6/J6</f>
        <v>#DIV/0!</v>
      </c>
      <c r="N6" s="770"/>
      <c r="O6" s="765"/>
      <c r="P6" s="779">
        <f>N6*O6</f>
        <v>0</v>
      </c>
      <c r="Q6" s="742" t="e">
        <f>P6/N6</f>
        <v>#DIV/0!</v>
      </c>
      <c r="R6" s="770"/>
      <c r="S6" s="765"/>
      <c r="T6" s="779">
        <f>R6*S6</f>
        <v>0</v>
      </c>
      <c r="U6" s="742" t="e">
        <f>T6/R6</f>
        <v>#DIV/0!</v>
      </c>
      <c r="V6" s="770"/>
      <c r="W6" s="765"/>
      <c r="X6" s="779">
        <f>V6*W6</f>
        <v>0</v>
      </c>
      <c r="Y6" s="742" t="e">
        <f>X6/V6</f>
        <v>#DIV/0!</v>
      </c>
      <c r="Z6" s="770"/>
      <c r="AA6" s="765"/>
      <c r="AB6" s="779">
        <f>Z6*AA6</f>
        <v>0</v>
      </c>
      <c r="AC6" s="742" t="e">
        <f>AB6/Z6</f>
        <v>#DIV/0!</v>
      </c>
      <c r="AD6" s="770"/>
      <c r="AE6" s="765"/>
      <c r="AF6" s="779">
        <f>AD6*AE6</f>
        <v>0</v>
      </c>
      <c r="AG6" s="742" t="e">
        <f>AF6/AD6</f>
        <v>#DIV/0!</v>
      </c>
      <c r="AH6" s="770"/>
      <c r="AI6" s="765"/>
      <c r="AJ6" s="779">
        <f>AH6*AI6</f>
        <v>0</v>
      </c>
      <c r="AK6" s="742" t="e">
        <f>AJ6/AH6</f>
        <v>#DIV/0!</v>
      </c>
      <c r="AL6" s="770"/>
      <c r="AM6" s="765"/>
      <c r="AN6" s="779">
        <f>AL6*AM6</f>
        <v>0</v>
      </c>
      <c r="AO6" s="742" t="e">
        <f>AN6/AL6</f>
        <v>#DIV/0!</v>
      </c>
      <c r="AP6" s="770"/>
      <c r="AQ6" s="765"/>
      <c r="AR6" s="779">
        <f>AP6*AQ6</f>
        <v>0</v>
      </c>
      <c r="AS6" s="742" t="e">
        <f>AR6/AP6</f>
        <v>#DIV/0!</v>
      </c>
      <c r="AT6" s="770"/>
      <c r="AU6" s="765"/>
      <c r="AV6" s="779">
        <f>AT6*AU6</f>
        <v>0</v>
      </c>
      <c r="AW6" s="742" t="e">
        <f>AV6/AT6</f>
        <v>#DIV/0!</v>
      </c>
      <c r="AX6" s="770"/>
      <c r="AY6" s="765"/>
      <c r="AZ6" s="779">
        <f>AX6*AY6</f>
        <v>0</v>
      </c>
      <c r="BA6" s="780" t="e">
        <f>AZ6/AX6</f>
        <v>#DIV/0!</v>
      </c>
      <c r="BB6" s="781"/>
      <c r="BC6" s="744">
        <f>SUM(B6,F6,J6,N6,R6,V6,Z6,AD6,AH6,AL6,AP6,AT6,AX6)</f>
        <v>0</v>
      </c>
      <c r="BD6" s="745">
        <f>SUM(D6,H6,L6,P6,T6,X6,AB6,AF6,AJ6,AN6,AR6,AV6,AZ6)</f>
        <v>0</v>
      </c>
      <c r="BE6" s="1128"/>
      <c r="BF6" s="663"/>
      <c r="BG6" s="663"/>
      <c r="BH6" s="663"/>
      <c r="BI6" s="663"/>
      <c r="BJ6" s="663"/>
      <c r="BK6" s="663"/>
      <c r="BL6" s="663"/>
      <c r="BM6" s="663"/>
      <c r="BN6" s="663"/>
      <c r="BO6" s="663"/>
      <c r="BP6" s="663"/>
      <c r="BQ6" s="663"/>
      <c r="BR6" s="663"/>
      <c r="BS6" s="663"/>
      <c r="BT6" s="663"/>
      <c r="BU6" s="663"/>
      <c r="BV6" s="663"/>
      <c r="BW6" s="663"/>
      <c r="BX6" s="663"/>
      <c r="BY6" s="663"/>
      <c r="BZ6" s="663"/>
      <c r="CA6" s="663"/>
      <c r="CB6" s="663"/>
      <c r="CC6" s="663"/>
      <c r="CD6" s="663"/>
    </row>
    <row r="7" spans="1:82" ht="27" customHeight="1" thickBot="1" x14ac:dyDescent="0.3">
      <c r="A7" s="782" t="s">
        <v>165</v>
      </c>
      <c r="B7" s="771"/>
      <c r="C7" s="767"/>
      <c r="D7" s="779">
        <f>B7*C7</f>
        <v>0</v>
      </c>
      <c r="E7" s="742" t="e">
        <f>D7/B7</f>
        <v>#DIV/0!</v>
      </c>
      <c r="F7" s="771"/>
      <c r="G7" s="767"/>
      <c r="H7" s="783">
        <f>F7*G7</f>
        <v>0</v>
      </c>
      <c r="I7" s="784" t="e">
        <f>H7/F7</f>
        <v>#DIV/0!</v>
      </c>
      <c r="J7" s="771"/>
      <c r="K7" s="767"/>
      <c r="L7" s="783">
        <f>J7*K7</f>
        <v>0</v>
      </c>
      <c r="M7" s="784" t="e">
        <f>L7/J7</f>
        <v>#DIV/0!</v>
      </c>
      <c r="N7" s="771"/>
      <c r="O7" s="767"/>
      <c r="P7" s="783">
        <f>N7*O7</f>
        <v>0</v>
      </c>
      <c r="Q7" s="784" t="e">
        <f>P7/N7</f>
        <v>#DIV/0!</v>
      </c>
      <c r="R7" s="771"/>
      <c r="S7" s="767"/>
      <c r="T7" s="783">
        <f>R7*S7</f>
        <v>0</v>
      </c>
      <c r="U7" s="784" t="e">
        <f>T7/R7</f>
        <v>#DIV/0!</v>
      </c>
      <c r="V7" s="771"/>
      <c r="W7" s="767"/>
      <c r="X7" s="783">
        <f>V7*W7</f>
        <v>0</v>
      </c>
      <c r="Y7" s="784" t="e">
        <f>X7/V7</f>
        <v>#DIV/0!</v>
      </c>
      <c r="Z7" s="771"/>
      <c r="AA7" s="767"/>
      <c r="AB7" s="783">
        <f>Z7*AA7</f>
        <v>0</v>
      </c>
      <c r="AC7" s="784" t="e">
        <f>AB7/Z7</f>
        <v>#DIV/0!</v>
      </c>
      <c r="AD7" s="771"/>
      <c r="AE7" s="767"/>
      <c r="AF7" s="783">
        <f>AD7*AE7</f>
        <v>0</v>
      </c>
      <c r="AG7" s="784" t="e">
        <f>AF7/AD7</f>
        <v>#DIV/0!</v>
      </c>
      <c r="AH7" s="771"/>
      <c r="AI7" s="767"/>
      <c r="AJ7" s="783">
        <f>AH7*AI7</f>
        <v>0</v>
      </c>
      <c r="AK7" s="784" t="e">
        <f>AJ7/AH7</f>
        <v>#DIV/0!</v>
      </c>
      <c r="AL7" s="771"/>
      <c r="AM7" s="767"/>
      <c r="AN7" s="783">
        <f>AL7*AM7</f>
        <v>0</v>
      </c>
      <c r="AO7" s="784" t="e">
        <f>AN7/AL7</f>
        <v>#DIV/0!</v>
      </c>
      <c r="AP7" s="771"/>
      <c r="AQ7" s="767"/>
      <c r="AR7" s="783">
        <f>AP7*AQ7</f>
        <v>0</v>
      </c>
      <c r="AS7" s="784" t="e">
        <f>AR7/AP7</f>
        <v>#DIV/0!</v>
      </c>
      <c r="AT7" s="771"/>
      <c r="AU7" s="767"/>
      <c r="AV7" s="783">
        <f>AT7*AU7</f>
        <v>0</v>
      </c>
      <c r="AW7" s="784" t="e">
        <f>AV7/AT7</f>
        <v>#DIV/0!</v>
      </c>
      <c r="AX7" s="771"/>
      <c r="AY7" s="767"/>
      <c r="AZ7" s="783">
        <f>AX7*AY7</f>
        <v>0</v>
      </c>
      <c r="BA7" s="785" t="e">
        <f>AZ7/AX7</f>
        <v>#DIV/0!</v>
      </c>
      <c r="BB7" s="781"/>
      <c r="BC7" s="744">
        <f>SUM(B7,F7,J7,N7,R7,V7,Z7,AD7,AH7,AL7,AP7,AT7,AX7)</f>
        <v>0</v>
      </c>
      <c r="BD7" s="745">
        <f>SUM(D7,H7,L7,P7,T7,X7,AB7,AF7,AJ7,AN7,AR7,AV7,AZ7)</f>
        <v>0</v>
      </c>
      <c r="BE7" s="1129"/>
    </row>
    <row r="8" spans="1:82" ht="55.5" customHeight="1" thickBot="1" x14ac:dyDescent="0.3">
      <c r="A8" s="786" t="s">
        <v>167</v>
      </c>
      <c r="B8" s="772"/>
      <c r="C8" s="769"/>
      <c r="D8" s="779">
        <f>B8*C8</f>
        <v>0</v>
      </c>
      <c r="E8" s="742" t="e">
        <f>D8/B8</f>
        <v>#DIV/0!</v>
      </c>
      <c r="F8" s="772"/>
      <c r="G8" s="769"/>
      <c r="H8" s="787">
        <f>F8*G8</f>
        <v>0</v>
      </c>
      <c r="I8" s="788" t="e">
        <f>H8/F8</f>
        <v>#DIV/0!</v>
      </c>
      <c r="J8" s="772"/>
      <c r="K8" s="769"/>
      <c r="L8" s="787">
        <f>J8*K8</f>
        <v>0</v>
      </c>
      <c r="M8" s="788" t="e">
        <f>L8/J8</f>
        <v>#DIV/0!</v>
      </c>
      <c r="N8" s="772"/>
      <c r="O8" s="769"/>
      <c r="P8" s="787">
        <f>N8*O8</f>
        <v>0</v>
      </c>
      <c r="Q8" s="788" t="e">
        <f>P8/N8</f>
        <v>#DIV/0!</v>
      </c>
      <c r="R8" s="772"/>
      <c r="S8" s="769"/>
      <c r="T8" s="787">
        <f>R8*S8</f>
        <v>0</v>
      </c>
      <c r="U8" s="788" t="e">
        <f>T8/R8</f>
        <v>#DIV/0!</v>
      </c>
      <c r="V8" s="772"/>
      <c r="W8" s="769"/>
      <c r="X8" s="787">
        <f>V8*W8</f>
        <v>0</v>
      </c>
      <c r="Y8" s="788" t="e">
        <f>X8/V8</f>
        <v>#DIV/0!</v>
      </c>
      <c r="Z8" s="772"/>
      <c r="AA8" s="769"/>
      <c r="AB8" s="787">
        <f>Z8*AA8</f>
        <v>0</v>
      </c>
      <c r="AC8" s="788" t="e">
        <f>AB8/Z8</f>
        <v>#DIV/0!</v>
      </c>
      <c r="AD8" s="772"/>
      <c r="AE8" s="769"/>
      <c r="AF8" s="787">
        <f>AD8*AE8</f>
        <v>0</v>
      </c>
      <c r="AG8" s="788" t="e">
        <f>AF8/AD8</f>
        <v>#DIV/0!</v>
      </c>
      <c r="AH8" s="772"/>
      <c r="AI8" s="769"/>
      <c r="AJ8" s="787">
        <f>AH8*AI8</f>
        <v>0</v>
      </c>
      <c r="AK8" s="788" t="e">
        <f>AJ8/AH8</f>
        <v>#DIV/0!</v>
      </c>
      <c r="AL8" s="772"/>
      <c r="AM8" s="769"/>
      <c r="AN8" s="787">
        <f>AL8*AM8</f>
        <v>0</v>
      </c>
      <c r="AO8" s="788" t="e">
        <f>AN8/AL8</f>
        <v>#DIV/0!</v>
      </c>
      <c r="AP8" s="772"/>
      <c r="AQ8" s="769"/>
      <c r="AR8" s="787">
        <f>AP8*AQ8</f>
        <v>0</v>
      </c>
      <c r="AS8" s="788" t="e">
        <f>AR8/AP8</f>
        <v>#DIV/0!</v>
      </c>
      <c r="AT8" s="772"/>
      <c r="AU8" s="769"/>
      <c r="AV8" s="787">
        <f>AT8*AU8</f>
        <v>0</v>
      </c>
      <c r="AW8" s="788" t="e">
        <f>AV8/AT8</f>
        <v>#DIV/0!</v>
      </c>
      <c r="AX8" s="772"/>
      <c r="AY8" s="769"/>
      <c r="AZ8" s="787">
        <f>AX8*AY8</f>
        <v>0</v>
      </c>
      <c r="BA8" s="789" t="e">
        <f>AZ8/AX8</f>
        <v>#DIV/0!</v>
      </c>
      <c r="BB8" s="790"/>
      <c r="BC8" s="744">
        <f>SUM(B8,F8,J8,N8,R8,V8,Z8,AD8,AH8,AL8,AP8,AT8,AX8)</f>
        <v>0</v>
      </c>
      <c r="BD8" s="745">
        <f>SUM(D8,H8,L8,P8,T8,X8,AB8,AF8,AJ8,AN8,AR8,AV8,AZ8)</f>
        <v>0</v>
      </c>
      <c r="BE8" s="1130"/>
    </row>
    <row r="9" spans="1:82" ht="43.5" customHeight="1" thickBot="1" x14ac:dyDescent="0.4">
      <c r="A9" s="791" t="s">
        <v>237</v>
      </c>
      <c r="B9" s="792">
        <f>SUM(B6:B8)</f>
        <v>0</v>
      </c>
      <c r="C9" s="793"/>
      <c r="D9" s="794">
        <f>SUM(D6:D8)</f>
        <v>0</v>
      </c>
      <c r="E9" s="792" t="e">
        <f>D9/B9</f>
        <v>#DIV/0!</v>
      </c>
      <c r="F9" s="792">
        <f>SUM(F6:F8)</f>
        <v>0</v>
      </c>
      <c r="G9" s="795"/>
      <c r="H9" s="796">
        <f>SUM(H6:H8)</f>
        <v>0</v>
      </c>
      <c r="I9" s="797" t="e">
        <f>H9/F9</f>
        <v>#DIV/0!</v>
      </c>
      <c r="J9" s="792">
        <f>SUM(J6:J8)</f>
        <v>0</v>
      </c>
      <c r="K9" s="795"/>
      <c r="L9" s="796">
        <f>SUM(L6:L8)</f>
        <v>0</v>
      </c>
      <c r="M9" s="797" t="e">
        <f>L9/J9</f>
        <v>#DIV/0!</v>
      </c>
      <c r="N9" s="792">
        <f>SUM(N6:N8)</f>
        <v>0</v>
      </c>
      <c r="O9" s="795"/>
      <c r="P9" s="796">
        <f>SUM(P6:P8)</f>
        <v>0</v>
      </c>
      <c r="Q9" s="797" t="e">
        <f>P9/N9</f>
        <v>#DIV/0!</v>
      </c>
      <c r="R9" s="792">
        <f>SUM(R6:R8)</f>
        <v>0</v>
      </c>
      <c r="S9" s="795"/>
      <c r="T9" s="796">
        <f>SUM(T6:T8)</f>
        <v>0</v>
      </c>
      <c r="U9" s="797" t="e">
        <f>T9/R9</f>
        <v>#DIV/0!</v>
      </c>
      <c r="V9" s="792">
        <f>SUM(V6:V8)</f>
        <v>0</v>
      </c>
      <c r="W9" s="795"/>
      <c r="X9" s="796">
        <f>SUM(X6:X8)</f>
        <v>0</v>
      </c>
      <c r="Y9" s="797" t="e">
        <f>X9/V9</f>
        <v>#DIV/0!</v>
      </c>
      <c r="Z9" s="792">
        <f>SUM(Z6:Z8)</f>
        <v>0</v>
      </c>
      <c r="AA9" s="795"/>
      <c r="AB9" s="796">
        <f>SUM(AB6:AB8)</f>
        <v>0</v>
      </c>
      <c r="AC9" s="797" t="e">
        <f>AB9/Z9</f>
        <v>#DIV/0!</v>
      </c>
      <c r="AD9" s="792">
        <f>SUM(AD6:AD8)</f>
        <v>0</v>
      </c>
      <c r="AE9" s="795"/>
      <c r="AF9" s="796">
        <f>SUM(AF6:AF8)</f>
        <v>0</v>
      </c>
      <c r="AG9" s="797" t="e">
        <f>AF9/AD9</f>
        <v>#DIV/0!</v>
      </c>
      <c r="AH9" s="792">
        <f>SUM(AH6:AH8)</f>
        <v>0</v>
      </c>
      <c r="AI9" s="795"/>
      <c r="AJ9" s="796">
        <f>SUM(AJ6:AJ8)</f>
        <v>0</v>
      </c>
      <c r="AK9" s="797" t="e">
        <f>AJ9/AH9</f>
        <v>#DIV/0!</v>
      </c>
      <c r="AL9" s="792">
        <f>SUM(AL6:AL8)</f>
        <v>0</v>
      </c>
      <c r="AM9" s="795"/>
      <c r="AN9" s="796">
        <f>SUM(AN6:AN8)</f>
        <v>0</v>
      </c>
      <c r="AO9" s="797" t="e">
        <f>AN9/AL9</f>
        <v>#DIV/0!</v>
      </c>
      <c r="AP9" s="792">
        <f>SUM(AP6:AP8)</f>
        <v>0</v>
      </c>
      <c r="AQ9" s="795"/>
      <c r="AR9" s="796">
        <f>SUM(AR6:AR8)</f>
        <v>0</v>
      </c>
      <c r="AS9" s="797" t="e">
        <f>AR9/AP9</f>
        <v>#DIV/0!</v>
      </c>
      <c r="AT9" s="792">
        <f>SUM(AT6:AT8)</f>
        <v>0</v>
      </c>
      <c r="AU9" s="795"/>
      <c r="AV9" s="796">
        <f>SUM(AV6:AV8)</f>
        <v>0</v>
      </c>
      <c r="AW9" s="797" t="e">
        <f>AV9/AT9</f>
        <v>#DIV/0!</v>
      </c>
      <c r="AX9" s="792">
        <f>SUM(AX6:AX8)</f>
        <v>0</v>
      </c>
      <c r="AY9" s="795"/>
      <c r="AZ9" s="796">
        <f>SUM(AZ6:AZ8)</f>
        <v>0</v>
      </c>
      <c r="BA9" s="798" t="e">
        <f>AZ9/AX9</f>
        <v>#DIV/0!</v>
      </c>
      <c r="BB9" s="799"/>
      <c r="BC9" s="800">
        <f>SUM(B9,F9,J9,N9,R9,V9,Z9,AD9,AH9,AL9,AP9,AT9,AX9)</f>
        <v>0</v>
      </c>
      <c r="BD9" s="801">
        <f>SUM(D9,H9,L9,P9,T9,X9,AB9,AF9,AJ9,AN9,AR9,AV9,AZ9)</f>
        <v>0</v>
      </c>
      <c r="BE9" s="802" t="e">
        <f>BD9/BC9</f>
        <v>#DIV/0!</v>
      </c>
    </row>
    <row r="11" spans="1:82" ht="15.5" x14ac:dyDescent="0.35">
      <c r="AI11" s="762"/>
    </row>
    <row r="12" spans="1:82" x14ac:dyDescent="0.25">
      <c r="AD12" s="175"/>
    </row>
  </sheetData>
  <sheetProtection algorithmName="SHA-512" hashValue="6TPL4PEmNIVHIEpqxknQsn7WY2ClGaQ8PBFCwPjWCPCjNyd79eVwVhNOUVhMeyRdALDC7ABm98gltHkFNUq8IQ==" saltValue="hpHMY0rYhcNn41epA8mcOg==" spinCount="100000" sheet="1" objects="1" scenarios="1"/>
  <mergeCells count="18">
    <mergeCell ref="A2:BD2"/>
    <mergeCell ref="B4:E4"/>
    <mergeCell ref="F4:I4"/>
    <mergeCell ref="BE3:CB3"/>
    <mergeCell ref="J4:M4"/>
    <mergeCell ref="N4:Q4"/>
    <mergeCell ref="A3:BD3"/>
    <mergeCell ref="BE6:BE8"/>
    <mergeCell ref="R4:U4"/>
    <mergeCell ref="V4:Y4"/>
    <mergeCell ref="Z4:AC4"/>
    <mergeCell ref="AX4:BA4"/>
    <mergeCell ref="BC4:BD4"/>
    <mergeCell ref="AP4:AS4"/>
    <mergeCell ref="AT4:AW4"/>
    <mergeCell ref="AD4:AG4"/>
    <mergeCell ref="AH4:AK4"/>
    <mergeCell ref="AL4:AO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&amp;L&amp;"Arial,Grassetto"&amp;8&amp;Z&amp;F&amp;R&amp;"Arial,Grassetto"&amp;8&amp;A</oddHeader>
    <oddFooter>&amp;L&amp;D&amp;R&amp;T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M70"/>
  <sheetViews>
    <sheetView topLeftCell="A4" zoomScale="70" zoomScaleNormal="70" workbookViewId="0">
      <selection activeCell="I3" sqref="I3:I51"/>
    </sheetView>
  </sheetViews>
  <sheetFormatPr defaultColWidth="9.08984375" defaultRowHeight="12.5" x14ac:dyDescent="0.25"/>
  <cols>
    <col min="1" max="1" width="33.08984375" style="803" customWidth="1"/>
    <col min="2" max="2" width="21.08984375" style="803" customWidth="1"/>
    <col min="3" max="3" width="38.453125" style="803" customWidth="1"/>
    <col min="4" max="4" width="15.6328125" style="803" customWidth="1"/>
    <col min="5" max="5" width="17.453125" style="803" customWidth="1"/>
    <col min="6" max="6" width="17.1796875" style="803" customWidth="1"/>
    <col min="7" max="7" width="21.1796875" style="803" hidden="1" customWidth="1"/>
    <col min="8" max="8" width="16.08984375" style="803" hidden="1" customWidth="1"/>
    <col min="9" max="9" width="3.453125" style="803" customWidth="1"/>
    <col min="10" max="10" width="12.08984375" style="803" customWidth="1"/>
    <col min="11" max="11" width="17.36328125" style="803" customWidth="1"/>
    <col min="12" max="12" width="9.08984375" style="803"/>
    <col min="13" max="13" width="12.81640625" style="803" bestFit="1" customWidth="1"/>
    <col min="14" max="16384" width="9.08984375" style="803"/>
  </cols>
  <sheetData>
    <row r="1" spans="1:13" ht="30" customHeight="1" thickBot="1" x14ac:dyDescent="0.3">
      <c r="A1" s="1138" t="s">
        <v>77</v>
      </c>
      <c r="B1" s="1139"/>
      <c r="C1" s="1139"/>
      <c r="D1" s="1139"/>
      <c r="E1" s="1139"/>
      <c r="F1" s="1139"/>
      <c r="G1" s="1139"/>
      <c r="H1" s="1139"/>
      <c r="I1" s="1140"/>
    </row>
    <row r="2" spans="1:13" ht="24.75" customHeight="1" thickBot="1" x14ac:dyDescent="0.45">
      <c r="A2" s="1141" t="s">
        <v>16</v>
      </c>
      <c r="B2" s="1142"/>
      <c r="C2" s="1143" t="s">
        <v>212</v>
      </c>
      <c r="D2" s="1143"/>
      <c r="E2" s="1143"/>
      <c r="F2" s="1144"/>
      <c r="G2" s="804"/>
      <c r="H2" s="805"/>
      <c r="I2" s="806"/>
    </row>
    <row r="3" spans="1:13" ht="16.5" customHeight="1" x14ac:dyDescent="0.4">
      <c r="A3" s="1145" t="s">
        <v>17</v>
      </c>
      <c r="B3" s="1146"/>
      <c r="C3" s="1147">
        <f>'BUDGET HE'!C4:O4</f>
        <v>0</v>
      </c>
      <c r="D3" s="1147"/>
      <c r="E3" s="1147"/>
      <c r="F3" s="1148"/>
      <c r="H3" s="807"/>
      <c r="I3" s="1153" t="s">
        <v>18</v>
      </c>
    </row>
    <row r="4" spans="1:13" ht="19.5" customHeight="1" thickBot="1" x14ac:dyDescent="0.45">
      <c r="A4" s="1145" t="s">
        <v>101</v>
      </c>
      <c r="B4" s="1146"/>
      <c r="C4" s="1149">
        <f>'BUDGET HE'!C5:O5</f>
        <v>0</v>
      </c>
      <c r="D4" s="1149"/>
      <c r="E4" s="1149"/>
      <c r="F4" s="1150"/>
      <c r="H4" s="807"/>
      <c r="I4" s="1154"/>
    </row>
    <row r="5" spans="1:13" ht="20.25" customHeight="1" thickBot="1" x14ac:dyDescent="0.55000000000000004">
      <c r="A5" s="1151" t="s">
        <v>19</v>
      </c>
      <c r="B5" s="1152"/>
      <c r="C5" s="1159" t="s">
        <v>211</v>
      </c>
      <c r="D5" s="1160"/>
      <c r="E5" s="1161"/>
      <c r="F5" s="808"/>
      <c r="G5" s="809"/>
      <c r="H5" s="810"/>
      <c r="I5" s="1154"/>
    </row>
    <row r="6" spans="1:13" ht="22.75" customHeight="1" thickBot="1" x14ac:dyDescent="0.3">
      <c r="A6" s="1165" t="s">
        <v>154</v>
      </c>
      <c r="B6" s="1166"/>
      <c r="C6" s="1166"/>
      <c r="D6" s="1166"/>
      <c r="E6" s="1166"/>
      <c r="F6" s="1166"/>
      <c r="G6" s="1167"/>
      <c r="H6" s="1167"/>
      <c r="I6" s="1154"/>
      <c r="K6" s="811"/>
    </row>
    <row r="7" spans="1:13" ht="66" customHeight="1" thickBot="1" x14ac:dyDescent="0.3">
      <c r="A7" s="812" t="s">
        <v>20</v>
      </c>
      <c r="B7" s="813" t="s">
        <v>21</v>
      </c>
      <c r="C7" s="814" t="s">
        <v>156</v>
      </c>
      <c r="D7" s="812" t="s">
        <v>22</v>
      </c>
      <c r="E7" s="812" t="s">
        <v>102</v>
      </c>
      <c r="F7" s="813" t="s">
        <v>23</v>
      </c>
      <c r="I7" s="1154"/>
      <c r="K7" s="815"/>
      <c r="L7" s="815"/>
      <c r="M7" s="815"/>
    </row>
    <row r="8" spans="1:13" ht="16" customHeight="1" thickBot="1" x14ac:dyDescent="0.3">
      <c r="A8" s="880"/>
      <c r="B8" s="881"/>
      <c r="C8" s="816">
        <v>60</v>
      </c>
      <c r="D8" s="885"/>
      <c r="E8" s="886"/>
      <c r="F8" s="817">
        <f>+(D8/C8)*B8*E8%</f>
        <v>0</v>
      </c>
      <c r="I8" s="1154"/>
      <c r="L8" s="818"/>
      <c r="M8" s="818"/>
    </row>
    <row r="9" spans="1:13" ht="16" customHeight="1" thickBot="1" x14ac:dyDescent="0.3">
      <c r="A9" s="882"/>
      <c r="B9" s="879"/>
      <c r="C9" s="819">
        <v>60</v>
      </c>
      <c r="D9" s="887"/>
      <c r="E9" s="888"/>
      <c r="F9" s="817">
        <f>+(D9/C9)*B9*E9%</f>
        <v>0</v>
      </c>
      <c r="I9" s="1154"/>
      <c r="L9" s="818"/>
      <c r="M9" s="818"/>
    </row>
    <row r="10" spans="1:13" ht="16" customHeight="1" thickBot="1" x14ac:dyDescent="0.3">
      <c r="A10" s="882"/>
      <c r="B10" s="883"/>
      <c r="C10" s="819">
        <v>60</v>
      </c>
      <c r="D10" s="889"/>
      <c r="E10" s="890"/>
      <c r="F10" s="817">
        <f>+(D10/C10)*B10*E10%</f>
        <v>0</v>
      </c>
      <c r="I10" s="1154"/>
      <c r="M10" s="818"/>
    </row>
    <row r="11" spans="1:13" ht="16" customHeight="1" thickBot="1" x14ac:dyDescent="0.3">
      <c r="A11" s="884"/>
      <c r="B11" s="883"/>
      <c r="C11" s="820">
        <v>60</v>
      </c>
      <c r="D11" s="891"/>
      <c r="E11" s="892"/>
      <c r="F11" s="817">
        <f>+(D11/C11)*B11*E11%</f>
        <v>0</v>
      </c>
      <c r="I11" s="1154"/>
      <c r="M11" s="818"/>
    </row>
    <row r="12" spans="1:13" ht="22.75" customHeight="1" thickBot="1" x14ac:dyDescent="0.3">
      <c r="A12" s="821" t="s">
        <v>202</v>
      </c>
      <c r="B12" s="822">
        <f>SUM(B8:B11)</f>
        <v>0</v>
      </c>
      <c r="C12" s="823" t="s">
        <v>25</v>
      </c>
      <c r="D12" s="824">
        <f>SUM(D8:D11)</f>
        <v>0</v>
      </c>
      <c r="E12" s="824"/>
      <c r="F12" s="825">
        <f>SUM(F8:F11)</f>
        <v>0</v>
      </c>
      <c r="I12" s="1154"/>
    </row>
    <row r="13" spans="1:13" ht="17.5" customHeight="1" x14ac:dyDescent="0.25">
      <c r="A13" s="826"/>
      <c r="B13" s="827"/>
      <c r="C13" s="828"/>
      <c r="D13" s="829" t="s">
        <v>161</v>
      </c>
      <c r="E13" s="829" t="s">
        <v>159</v>
      </c>
      <c r="F13" s="830" t="s">
        <v>160</v>
      </c>
      <c r="I13" s="1154"/>
    </row>
    <row r="14" spans="1:13" ht="22.75" customHeight="1" x14ac:dyDescent="0.25">
      <c r="A14" s="826"/>
      <c r="B14" s="827"/>
      <c r="C14" s="828"/>
      <c r="D14" s="831">
        <f>F12</f>
        <v>0</v>
      </c>
      <c r="E14" s="832">
        <f>D12</f>
        <v>0</v>
      </c>
      <c r="F14" s="830">
        <f>IFERROR(D14/E14,0)</f>
        <v>0</v>
      </c>
      <c r="I14" s="1154"/>
    </row>
    <row r="15" spans="1:13" ht="16" customHeight="1" x14ac:dyDescent="0.25">
      <c r="A15" s="833"/>
      <c r="B15" s="826"/>
      <c r="C15" s="834"/>
      <c r="D15" s="835" t="s">
        <v>109</v>
      </c>
      <c r="E15" s="893"/>
      <c r="F15" s="836">
        <f>IFERROR($F$14*E15,0)</f>
        <v>0</v>
      </c>
      <c r="I15" s="1154"/>
    </row>
    <row r="16" spans="1:13" ht="16" customHeight="1" x14ac:dyDescent="0.25">
      <c r="A16" s="833"/>
      <c r="B16" s="826"/>
      <c r="C16" s="837"/>
      <c r="D16" s="835" t="s">
        <v>110</v>
      </c>
      <c r="E16" s="893"/>
      <c r="F16" s="836">
        <f t="shared" ref="F16:F27" si="0">IFERROR($F$14*E16,0)</f>
        <v>0</v>
      </c>
      <c r="I16" s="1154"/>
    </row>
    <row r="17" spans="1:11" ht="16" customHeight="1" x14ac:dyDescent="0.25">
      <c r="A17" s="833"/>
      <c r="B17" s="826"/>
      <c r="C17" s="837"/>
      <c r="D17" s="835" t="s">
        <v>111</v>
      </c>
      <c r="E17" s="893"/>
      <c r="F17" s="836">
        <f t="shared" si="0"/>
        <v>0</v>
      </c>
      <c r="I17" s="1154"/>
    </row>
    <row r="18" spans="1:11" ht="16" customHeight="1" x14ac:dyDescent="0.25">
      <c r="A18" s="833"/>
      <c r="B18" s="826"/>
      <c r="C18" s="837"/>
      <c r="D18" s="835" t="s">
        <v>112</v>
      </c>
      <c r="E18" s="893"/>
      <c r="F18" s="836">
        <f t="shared" si="0"/>
        <v>0</v>
      </c>
      <c r="I18" s="1154"/>
    </row>
    <row r="19" spans="1:11" ht="16" customHeight="1" x14ac:dyDescent="0.25">
      <c r="A19" s="833"/>
      <c r="B19" s="826"/>
      <c r="C19" s="837"/>
      <c r="D19" s="835" t="s">
        <v>113</v>
      </c>
      <c r="E19" s="893"/>
      <c r="F19" s="836">
        <f t="shared" si="0"/>
        <v>0</v>
      </c>
      <c r="I19" s="1154"/>
    </row>
    <row r="20" spans="1:11" ht="16" customHeight="1" x14ac:dyDescent="0.25">
      <c r="A20" s="833"/>
      <c r="B20" s="826"/>
      <c r="C20" s="837"/>
      <c r="D20" s="835" t="s">
        <v>114</v>
      </c>
      <c r="E20" s="893"/>
      <c r="F20" s="836">
        <f t="shared" si="0"/>
        <v>0</v>
      </c>
      <c r="I20" s="1154"/>
    </row>
    <row r="21" spans="1:11" ht="16" customHeight="1" x14ac:dyDescent="0.25">
      <c r="A21" s="833"/>
      <c r="B21" s="826"/>
      <c r="C21" s="837"/>
      <c r="D21" s="835" t="s">
        <v>115</v>
      </c>
      <c r="E21" s="893"/>
      <c r="F21" s="836">
        <f t="shared" si="0"/>
        <v>0</v>
      </c>
      <c r="I21" s="1154"/>
    </row>
    <row r="22" spans="1:11" ht="16" customHeight="1" x14ac:dyDescent="0.25">
      <c r="A22" s="833"/>
      <c r="B22" s="826"/>
      <c r="C22" s="837"/>
      <c r="D22" s="835" t="s">
        <v>116</v>
      </c>
      <c r="E22" s="893"/>
      <c r="F22" s="836">
        <f t="shared" si="0"/>
        <v>0</v>
      </c>
      <c r="I22" s="1154"/>
    </row>
    <row r="23" spans="1:11" ht="16" customHeight="1" x14ac:dyDescent="0.25">
      <c r="A23" s="833"/>
      <c r="B23" s="826"/>
      <c r="C23" s="837"/>
      <c r="D23" s="835" t="s">
        <v>250</v>
      </c>
      <c r="E23" s="893"/>
      <c r="F23" s="836">
        <f t="shared" si="0"/>
        <v>0</v>
      </c>
      <c r="I23" s="1154"/>
    </row>
    <row r="24" spans="1:11" ht="16" customHeight="1" x14ac:dyDescent="0.25">
      <c r="A24" s="833"/>
      <c r="B24" s="826"/>
      <c r="C24" s="837"/>
      <c r="D24" s="835" t="s">
        <v>251</v>
      </c>
      <c r="E24" s="893"/>
      <c r="F24" s="836">
        <f t="shared" si="0"/>
        <v>0</v>
      </c>
      <c r="I24" s="1154"/>
    </row>
    <row r="25" spans="1:11" ht="16" customHeight="1" x14ac:dyDescent="0.25">
      <c r="A25" s="833"/>
      <c r="B25" s="826"/>
      <c r="C25" s="837"/>
      <c r="D25" s="835" t="s">
        <v>252</v>
      </c>
      <c r="E25" s="893"/>
      <c r="F25" s="836">
        <f t="shared" si="0"/>
        <v>0</v>
      </c>
      <c r="I25" s="1154"/>
    </row>
    <row r="26" spans="1:11" ht="16" customHeight="1" x14ac:dyDescent="0.25">
      <c r="A26" s="833"/>
      <c r="B26" s="826"/>
      <c r="C26" s="837"/>
      <c r="D26" s="835" t="s">
        <v>253</v>
      </c>
      <c r="E26" s="893"/>
      <c r="F26" s="836">
        <f t="shared" si="0"/>
        <v>0</v>
      </c>
      <c r="I26" s="1154"/>
    </row>
    <row r="27" spans="1:11" ht="16" customHeight="1" thickBot="1" x14ac:dyDescent="0.3">
      <c r="A27" s="838"/>
      <c r="B27" s="838"/>
      <c r="C27" s="837"/>
      <c r="D27" s="839" t="s">
        <v>254</v>
      </c>
      <c r="E27" s="894"/>
      <c r="F27" s="836">
        <f t="shared" si="0"/>
        <v>0</v>
      </c>
      <c r="I27" s="1154"/>
    </row>
    <row r="28" spans="1:11" ht="16" customHeight="1" thickBot="1" x14ac:dyDescent="0.35">
      <c r="A28" s="840"/>
      <c r="B28" s="841"/>
      <c r="C28" s="841"/>
      <c r="D28" s="842" t="s">
        <v>145</v>
      </c>
      <c r="E28" s="843">
        <f>SUM(E15:E27)</f>
        <v>0</v>
      </c>
      <c r="F28" s="844">
        <f>SUM(F15:F27)</f>
        <v>0</v>
      </c>
      <c r="I28" s="1154"/>
      <c r="J28" s="845" t="str">
        <f>IF(F28=F12,"OK","errore")</f>
        <v>OK</v>
      </c>
      <c r="K28" s="846">
        <f>F12-F28</f>
        <v>0</v>
      </c>
    </row>
    <row r="29" spans="1:11" ht="22.75" customHeight="1" thickBot="1" x14ac:dyDescent="0.3">
      <c r="A29" s="1168" t="s">
        <v>155</v>
      </c>
      <c r="B29" s="1169"/>
      <c r="C29" s="1169"/>
      <c r="D29" s="1170"/>
      <c r="E29" s="1170"/>
      <c r="F29" s="1170"/>
      <c r="I29" s="1154"/>
    </row>
    <row r="30" spans="1:11" ht="61.5" customHeight="1" thickBot="1" x14ac:dyDescent="0.3">
      <c r="A30" s="812" t="s">
        <v>20</v>
      </c>
      <c r="B30" s="813" t="s">
        <v>21</v>
      </c>
      <c r="C30" s="814" t="s">
        <v>157</v>
      </c>
      <c r="D30" s="812" t="s">
        <v>22</v>
      </c>
      <c r="E30" s="812" t="s">
        <v>102</v>
      </c>
      <c r="F30" s="813" t="s">
        <v>23</v>
      </c>
      <c r="I30" s="1154"/>
    </row>
    <row r="31" spans="1:11" ht="19.5" customHeight="1" x14ac:dyDescent="0.25">
      <c r="A31" s="895"/>
      <c r="B31" s="896"/>
      <c r="C31" s="819">
        <v>36</v>
      </c>
      <c r="D31" s="887"/>
      <c r="E31" s="888"/>
      <c r="F31" s="847">
        <f>+(D31/C31)*B31*E31%</f>
        <v>0</v>
      </c>
      <c r="I31" s="1154"/>
    </row>
    <row r="32" spans="1:11" ht="19.5" customHeight="1" x14ac:dyDescent="0.25">
      <c r="A32" s="897"/>
      <c r="B32" s="898"/>
      <c r="C32" s="819">
        <v>36</v>
      </c>
      <c r="D32" s="900"/>
      <c r="E32" s="903"/>
      <c r="F32" s="847">
        <f>+(D32/C32)*B32*E32%</f>
        <v>0</v>
      </c>
      <c r="I32" s="1154"/>
    </row>
    <row r="33" spans="1:9" ht="19.5" customHeight="1" x14ac:dyDescent="0.25">
      <c r="A33" s="899"/>
      <c r="B33" s="898"/>
      <c r="C33" s="848">
        <v>36</v>
      </c>
      <c r="D33" s="891"/>
      <c r="E33" s="892"/>
      <c r="F33" s="847">
        <f>+(D33/C33)*B33*E33%</f>
        <v>0</v>
      </c>
      <c r="I33" s="1154"/>
    </row>
    <row r="34" spans="1:9" ht="19.5" customHeight="1" thickBot="1" x14ac:dyDescent="0.3">
      <c r="A34" s="899"/>
      <c r="B34" s="898"/>
      <c r="C34" s="849">
        <v>36</v>
      </c>
      <c r="D34" s="891"/>
      <c r="E34" s="892"/>
      <c r="F34" s="847">
        <f>+(D34/C34)*B34*E34%</f>
        <v>0</v>
      </c>
      <c r="I34" s="1154"/>
    </row>
    <row r="35" spans="1:9" ht="19.5" customHeight="1" thickBot="1" x14ac:dyDescent="0.3">
      <c r="A35" s="821" t="s">
        <v>201</v>
      </c>
      <c r="B35" s="822">
        <f>SUM(B31:B34)</f>
        <v>0</v>
      </c>
      <c r="C35" s="850" t="s">
        <v>26</v>
      </c>
      <c r="D35" s="824">
        <f>SUM(D31:D34)</f>
        <v>0</v>
      </c>
      <c r="E35" s="851"/>
      <c r="F35" s="852">
        <f>SUM(F31:F34)</f>
        <v>0</v>
      </c>
      <c r="I35" s="1154"/>
    </row>
    <row r="36" spans="1:9" ht="19.5" customHeight="1" x14ac:dyDescent="0.25">
      <c r="A36" s="826"/>
      <c r="B36" s="827"/>
      <c r="C36" s="828"/>
      <c r="D36" s="829" t="s">
        <v>161</v>
      </c>
      <c r="E36" s="829" t="s">
        <v>159</v>
      </c>
      <c r="F36" s="853" t="s">
        <v>160</v>
      </c>
      <c r="I36" s="1154"/>
    </row>
    <row r="37" spans="1:9" ht="17.5" customHeight="1" x14ac:dyDescent="0.25">
      <c r="A37" s="826"/>
      <c r="B37" s="827"/>
      <c r="C37" s="828"/>
      <c r="D37" s="831">
        <f>F35</f>
        <v>0</v>
      </c>
      <c r="E37" s="832">
        <f>D35</f>
        <v>0</v>
      </c>
      <c r="F37" s="830">
        <f>IFERROR(D37/E37,0)</f>
        <v>0</v>
      </c>
      <c r="I37" s="1154"/>
    </row>
    <row r="38" spans="1:9" ht="16.5" customHeight="1" x14ac:dyDescent="0.25">
      <c r="C38" s="834"/>
      <c r="D38" s="854" t="s">
        <v>109</v>
      </c>
      <c r="E38" s="901"/>
      <c r="F38" s="855">
        <f>IFERROR($F$37*E38,0)</f>
        <v>0</v>
      </c>
      <c r="I38" s="1154"/>
    </row>
    <row r="39" spans="1:9" ht="16.5" customHeight="1" x14ac:dyDescent="0.25">
      <c r="C39" s="837"/>
      <c r="D39" s="854" t="s">
        <v>110</v>
      </c>
      <c r="E39" s="901"/>
      <c r="F39" s="855">
        <f t="shared" ref="F39:F50" si="1">IFERROR($F$37*E39,0)</f>
        <v>0</v>
      </c>
      <c r="I39" s="1154"/>
    </row>
    <row r="40" spans="1:9" ht="16.5" customHeight="1" x14ac:dyDescent="0.25">
      <c r="C40" s="837"/>
      <c r="D40" s="854" t="s">
        <v>111</v>
      </c>
      <c r="E40" s="901"/>
      <c r="F40" s="855">
        <f t="shared" si="1"/>
        <v>0</v>
      </c>
      <c r="I40" s="1154"/>
    </row>
    <row r="41" spans="1:9" ht="16.5" customHeight="1" x14ac:dyDescent="0.25">
      <c r="C41" s="837"/>
      <c r="D41" s="854" t="s">
        <v>112</v>
      </c>
      <c r="E41" s="901"/>
      <c r="F41" s="855">
        <f t="shared" si="1"/>
        <v>0</v>
      </c>
      <c r="I41" s="1154"/>
    </row>
    <row r="42" spans="1:9" ht="16.5" customHeight="1" x14ac:dyDescent="0.25">
      <c r="C42" s="837"/>
      <c r="D42" s="854" t="s">
        <v>113</v>
      </c>
      <c r="E42" s="901"/>
      <c r="F42" s="855">
        <f t="shared" si="1"/>
        <v>0</v>
      </c>
      <c r="I42" s="1154"/>
    </row>
    <row r="43" spans="1:9" ht="16.5" customHeight="1" x14ac:dyDescent="0.25">
      <c r="C43" s="837"/>
      <c r="D43" s="854" t="s">
        <v>114</v>
      </c>
      <c r="E43" s="901"/>
      <c r="F43" s="855">
        <f t="shared" si="1"/>
        <v>0</v>
      </c>
      <c r="I43" s="1154"/>
    </row>
    <row r="44" spans="1:9" ht="16.5" customHeight="1" x14ac:dyDescent="0.25">
      <c r="C44" s="837"/>
      <c r="D44" s="854" t="s">
        <v>115</v>
      </c>
      <c r="E44" s="901"/>
      <c r="F44" s="855">
        <f t="shared" si="1"/>
        <v>0</v>
      </c>
      <c r="I44" s="1154"/>
    </row>
    <row r="45" spans="1:9" ht="16.5" customHeight="1" x14ac:dyDescent="0.25">
      <c r="C45" s="837"/>
      <c r="D45" s="854" t="s">
        <v>116</v>
      </c>
      <c r="E45" s="901"/>
      <c r="F45" s="855">
        <f t="shared" si="1"/>
        <v>0</v>
      </c>
      <c r="I45" s="1154"/>
    </row>
    <row r="46" spans="1:9" ht="16.5" customHeight="1" x14ac:dyDescent="0.25">
      <c r="C46" s="837"/>
      <c r="D46" s="854" t="s">
        <v>250</v>
      </c>
      <c r="E46" s="901"/>
      <c r="F46" s="855">
        <f t="shared" si="1"/>
        <v>0</v>
      </c>
      <c r="I46" s="1154"/>
    </row>
    <row r="47" spans="1:9" ht="16.5" customHeight="1" x14ac:dyDescent="0.25">
      <c r="C47" s="837"/>
      <c r="D47" s="854" t="s">
        <v>251</v>
      </c>
      <c r="E47" s="901"/>
      <c r="F47" s="855">
        <f t="shared" si="1"/>
        <v>0</v>
      </c>
      <c r="I47" s="1154"/>
    </row>
    <row r="48" spans="1:9" ht="16.5" customHeight="1" x14ac:dyDescent="0.25">
      <c r="C48" s="837"/>
      <c r="D48" s="854" t="s">
        <v>252</v>
      </c>
      <c r="E48" s="901"/>
      <c r="F48" s="855">
        <f t="shared" si="1"/>
        <v>0</v>
      </c>
      <c r="I48" s="1154"/>
    </row>
    <row r="49" spans="3:11" ht="16.5" customHeight="1" x14ac:dyDescent="0.25">
      <c r="C49" s="837"/>
      <c r="D49" s="854" t="s">
        <v>253</v>
      </c>
      <c r="E49" s="901"/>
      <c r="F49" s="855">
        <f t="shared" si="1"/>
        <v>0</v>
      </c>
      <c r="I49" s="1154"/>
    </row>
    <row r="50" spans="3:11" ht="16.5" customHeight="1" thickBot="1" x14ac:dyDescent="0.3">
      <c r="C50" s="837"/>
      <c r="D50" s="856" t="s">
        <v>254</v>
      </c>
      <c r="E50" s="902"/>
      <c r="F50" s="855">
        <f t="shared" si="1"/>
        <v>0</v>
      </c>
      <c r="I50" s="1154"/>
    </row>
    <row r="51" spans="3:11" ht="13.5" thickBot="1" x14ac:dyDescent="0.35">
      <c r="D51" s="843" t="s">
        <v>145</v>
      </c>
      <c r="E51" s="843">
        <f>SUM(E38:E50)</f>
        <v>0</v>
      </c>
      <c r="F51" s="857">
        <f>SUM(F38:F50)</f>
        <v>0</v>
      </c>
      <c r="I51" s="1155"/>
      <c r="J51" s="845" t="str">
        <f>IF(F35=F51,"OK","errore")</f>
        <v>OK</v>
      </c>
      <c r="K51" s="846">
        <f>F35-F51</f>
        <v>0</v>
      </c>
    </row>
    <row r="52" spans="3:11" ht="13" thickBot="1" x14ac:dyDescent="0.3"/>
    <row r="53" spans="3:11" ht="24" customHeight="1" thickBot="1" x14ac:dyDescent="0.3">
      <c r="C53" s="1162" t="s">
        <v>162</v>
      </c>
      <c r="D53" s="1163"/>
      <c r="E53" s="1164"/>
      <c r="F53" s="858">
        <f>F12+F35</f>
        <v>0</v>
      </c>
      <c r="G53" s="859"/>
      <c r="H53" s="859"/>
      <c r="I53" s="860"/>
      <c r="J53" s="861"/>
    </row>
    <row r="54" spans="3:11" ht="16" customHeight="1" thickBot="1" x14ac:dyDescent="0.3">
      <c r="C54" s="1171"/>
      <c r="D54" s="1172"/>
      <c r="E54" s="862" t="s">
        <v>172</v>
      </c>
      <c r="F54" s="863" t="s">
        <v>160</v>
      </c>
      <c r="G54" s="811"/>
      <c r="H54" s="811"/>
      <c r="I54" s="864"/>
      <c r="J54" s="862" t="s">
        <v>171</v>
      </c>
    </row>
    <row r="55" spans="3:11" ht="25" customHeight="1" x14ac:dyDescent="0.25">
      <c r="C55" s="1156" t="s">
        <v>238</v>
      </c>
      <c r="D55" s="865" t="s">
        <v>109</v>
      </c>
      <c r="E55" s="866">
        <f t="shared" ref="E55:E67" si="2">E15+E38</f>
        <v>0</v>
      </c>
      <c r="F55" s="867" t="str">
        <f t="shared" ref="F55:F67" si="3">IF(E55=0,"0",(($F$37*E38)+($F$14*E15))/E55)</f>
        <v>0</v>
      </c>
      <c r="I55" s="868"/>
      <c r="J55" s="869">
        <f>F55*E55</f>
        <v>0</v>
      </c>
    </row>
    <row r="56" spans="3:11" x14ac:dyDescent="0.25">
      <c r="C56" s="1157"/>
      <c r="D56" s="870" t="s">
        <v>110</v>
      </c>
      <c r="E56" s="871">
        <f t="shared" si="2"/>
        <v>0</v>
      </c>
      <c r="F56" s="867" t="str">
        <f t="shared" si="3"/>
        <v>0</v>
      </c>
      <c r="I56" s="872"/>
      <c r="J56" s="873">
        <f t="shared" ref="J56:J67" si="4">F56*E56</f>
        <v>0</v>
      </c>
    </row>
    <row r="57" spans="3:11" x14ac:dyDescent="0.25">
      <c r="C57" s="1157"/>
      <c r="D57" s="870" t="s">
        <v>111</v>
      </c>
      <c r="E57" s="871">
        <f t="shared" si="2"/>
        <v>0</v>
      </c>
      <c r="F57" s="867" t="str">
        <f t="shared" si="3"/>
        <v>0</v>
      </c>
      <c r="I57" s="872"/>
      <c r="J57" s="873">
        <f>F57*E57</f>
        <v>0</v>
      </c>
    </row>
    <row r="58" spans="3:11" x14ac:dyDescent="0.25">
      <c r="C58" s="1157"/>
      <c r="D58" s="870" t="s">
        <v>112</v>
      </c>
      <c r="E58" s="871">
        <f t="shared" si="2"/>
        <v>0</v>
      </c>
      <c r="F58" s="867" t="str">
        <f t="shared" si="3"/>
        <v>0</v>
      </c>
      <c r="I58" s="872"/>
      <c r="J58" s="873">
        <f>F58*E58</f>
        <v>0</v>
      </c>
    </row>
    <row r="59" spans="3:11" x14ac:dyDescent="0.25">
      <c r="C59" s="1157"/>
      <c r="D59" s="870" t="s">
        <v>113</v>
      </c>
      <c r="E59" s="871">
        <f t="shared" si="2"/>
        <v>0</v>
      </c>
      <c r="F59" s="867" t="str">
        <f t="shared" si="3"/>
        <v>0</v>
      </c>
      <c r="I59" s="872"/>
      <c r="J59" s="873">
        <f>F59*E59</f>
        <v>0</v>
      </c>
    </row>
    <row r="60" spans="3:11" x14ac:dyDescent="0.25">
      <c r="C60" s="1157"/>
      <c r="D60" s="870" t="s">
        <v>114</v>
      </c>
      <c r="E60" s="871">
        <f t="shared" si="2"/>
        <v>0</v>
      </c>
      <c r="F60" s="867" t="str">
        <f t="shared" si="3"/>
        <v>0</v>
      </c>
      <c r="I60" s="872"/>
      <c r="J60" s="873">
        <f>F60*E60</f>
        <v>0</v>
      </c>
    </row>
    <row r="61" spans="3:11" x14ac:dyDescent="0.25">
      <c r="C61" s="1157"/>
      <c r="D61" s="870" t="s">
        <v>115</v>
      </c>
      <c r="E61" s="871">
        <f t="shared" si="2"/>
        <v>0</v>
      </c>
      <c r="F61" s="867" t="str">
        <f t="shared" si="3"/>
        <v>0</v>
      </c>
      <c r="I61" s="872"/>
      <c r="J61" s="873">
        <f>F61*E61</f>
        <v>0</v>
      </c>
    </row>
    <row r="62" spans="3:11" x14ac:dyDescent="0.25">
      <c r="C62" s="1157"/>
      <c r="D62" s="870" t="s">
        <v>116</v>
      </c>
      <c r="E62" s="871">
        <f t="shared" si="2"/>
        <v>0</v>
      </c>
      <c r="F62" s="867" t="str">
        <f t="shared" si="3"/>
        <v>0</v>
      </c>
      <c r="I62" s="872"/>
      <c r="J62" s="873">
        <f t="shared" si="4"/>
        <v>0</v>
      </c>
    </row>
    <row r="63" spans="3:11" x14ac:dyDescent="0.25">
      <c r="C63" s="1157"/>
      <c r="D63" s="870" t="s">
        <v>250</v>
      </c>
      <c r="E63" s="871">
        <f t="shared" si="2"/>
        <v>0</v>
      </c>
      <c r="F63" s="867" t="str">
        <f>IF(E63=0,"0",(($F$37*E46)+($F$14*E23))/E63)</f>
        <v>0</v>
      </c>
      <c r="I63" s="872"/>
      <c r="J63" s="873">
        <f t="shared" si="4"/>
        <v>0</v>
      </c>
    </row>
    <row r="64" spans="3:11" x14ac:dyDescent="0.25">
      <c r="C64" s="1157"/>
      <c r="D64" s="870" t="s">
        <v>251</v>
      </c>
      <c r="E64" s="871">
        <f t="shared" si="2"/>
        <v>0</v>
      </c>
      <c r="F64" s="867" t="str">
        <f t="shared" si="3"/>
        <v>0</v>
      </c>
      <c r="I64" s="872"/>
      <c r="J64" s="873">
        <f t="shared" si="4"/>
        <v>0</v>
      </c>
    </row>
    <row r="65" spans="3:10" x14ac:dyDescent="0.25">
      <c r="C65" s="1157"/>
      <c r="D65" s="870" t="s">
        <v>252</v>
      </c>
      <c r="E65" s="871">
        <f t="shared" si="2"/>
        <v>0</v>
      </c>
      <c r="F65" s="867" t="str">
        <f t="shared" si="3"/>
        <v>0</v>
      </c>
      <c r="I65" s="872"/>
      <c r="J65" s="873">
        <f t="shared" si="4"/>
        <v>0</v>
      </c>
    </row>
    <row r="66" spans="3:10" x14ac:dyDescent="0.25">
      <c r="C66" s="1157"/>
      <c r="D66" s="870" t="s">
        <v>253</v>
      </c>
      <c r="E66" s="871">
        <f t="shared" si="2"/>
        <v>0</v>
      </c>
      <c r="F66" s="867" t="str">
        <f t="shared" si="3"/>
        <v>0</v>
      </c>
      <c r="I66" s="872"/>
      <c r="J66" s="873">
        <f t="shared" si="4"/>
        <v>0</v>
      </c>
    </row>
    <row r="67" spans="3:10" ht="13" thickBot="1" x14ac:dyDescent="0.3">
      <c r="C67" s="1157"/>
      <c r="D67" s="874" t="s">
        <v>254</v>
      </c>
      <c r="E67" s="871">
        <f t="shared" si="2"/>
        <v>0</v>
      </c>
      <c r="F67" s="867" t="str">
        <f t="shared" si="3"/>
        <v>0</v>
      </c>
      <c r="I67" s="872"/>
      <c r="J67" s="875">
        <f t="shared" si="4"/>
        <v>0</v>
      </c>
    </row>
    <row r="68" spans="3:10" ht="13" thickBot="1" x14ac:dyDescent="0.3">
      <c r="C68" s="1158"/>
      <c r="D68" s="842" t="s">
        <v>145</v>
      </c>
      <c r="E68" s="843">
        <f>SUM(E55:E67)</f>
        <v>0</v>
      </c>
      <c r="F68" s="844"/>
      <c r="I68" s="876"/>
      <c r="J68" s="877">
        <f>SUM(J55:J67)</f>
        <v>0</v>
      </c>
    </row>
    <row r="69" spans="3:10" ht="13" thickBot="1" x14ac:dyDescent="0.3"/>
    <row r="70" spans="3:10" ht="13" thickBot="1" x14ac:dyDescent="0.3">
      <c r="C70" s="1135" t="s">
        <v>200</v>
      </c>
      <c r="D70" s="1136"/>
      <c r="E70" s="1137"/>
      <c r="F70" s="878">
        <f>B12+B35-F53</f>
        <v>0</v>
      </c>
    </row>
  </sheetData>
  <sheetProtection algorithmName="SHA-512" hashValue="imVAkqW9X5AymzYyM4XKl0Sx3YgSBehEbP4+oG+v6Oo55OHmN3UlDxvufh9g1190D9d7RK5r3dtUoiaj80+SAA==" saltValue="zlpE3iX0rUmxZOy0b2wbNQ==" spinCount="100000" sheet="1" objects="1" scenarios="1"/>
  <protectedRanges>
    <protectedRange sqref="D31:E34" name="Intervallo4"/>
    <protectedRange sqref="A31:B34" name="Intervallo3"/>
    <protectedRange sqref="D8:E11" name="Intervallo2"/>
    <protectedRange sqref="A8:B11" name="Intervallo1"/>
  </protectedRanges>
  <mergeCells count="16">
    <mergeCell ref="C70:E70"/>
    <mergeCell ref="A1:I1"/>
    <mergeCell ref="A2:B2"/>
    <mergeCell ref="C2:F2"/>
    <mergeCell ref="A3:B3"/>
    <mergeCell ref="C3:F3"/>
    <mergeCell ref="A4:B4"/>
    <mergeCell ref="C4:F4"/>
    <mergeCell ref="A5:B5"/>
    <mergeCell ref="I3:I51"/>
    <mergeCell ref="C55:C68"/>
    <mergeCell ref="C5:E5"/>
    <mergeCell ref="C53:E53"/>
    <mergeCell ref="A6:H6"/>
    <mergeCell ref="A29:F29"/>
    <mergeCell ref="C54:D54"/>
  </mergeCells>
  <pageMargins left="0.26" right="0.21" top="0.52" bottom="0.3" header="0.31496062992125984" footer="0.19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BQ33"/>
  <sheetViews>
    <sheetView zoomScale="40" zoomScaleNormal="40" workbookViewId="0">
      <pane xSplit="1" topLeftCell="B1" activePane="topRight" state="frozen"/>
      <selection pane="topRight" activeCell="U26" sqref="U26"/>
    </sheetView>
  </sheetViews>
  <sheetFormatPr defaultRowHeight="12.5" x14ac:dyDescent="0.25"/>
  <cols>
    <col min="1" max="1" width="62.54296875" customWidth="1"/>
    <col min="2" max="2" width="11.1796875" customWidth="1"/>
    <col min="3" max="3" width="13.08984375" customWidth="1"/>
    <col min="4" max="4" width="14.08984375" bestFit="1" customWidth="1"/>
    <col min="5" max="5" width="11.81640625" customWidth="1"/>
    <col min="6" max="6" width="13.08984375" customWidth="1"/>
    <col min="7" max="7" width="12" customWidth="1"/>
    <col min="8" max="8" width="11.08984375" customWidth="1"/>
    <col min="9" max="10" width="12.453125" customWidth="1"/>
    <col min="11" max="11" width="13" customWidth="1"/>
    <col min="12" max="12" width="13.54296875" customWidth="1"/>
    <col min="13" max="13" width="14" customWidth="1"/>
    <col min="14" max="14" width="13" customWidth="1"/>
    <col min="15" max="15" width="14" customWidth="1"/>
    <col min="16" max="16" width="13.08984375" customWidth="1"/>
    <col min="17" max="17" width="12.1796875" customWidth="1"/>
    <col min="18" max="18" width="13.6328125" customWidth="1"/>
    <col min="19" max="19" width="13.81640625" customWidth="1"/>
    <col min="20" max="20" width="11.81640625" customWidth="1"/>
    <col min="21" max="21" width="13.453125" customWidth="1"/>
    <col min="22" max="22" width="12.54296875" customWidth="1"/>
    <col min="23" max="23" width="11.08984375" customWidth="1"/>
    <col min="24" max="25" width="12.453125" customWidth="1"/>
    <col min="26" max="26" width="13" customWidth="1"/>
    <col min="27" max="27" width="13.54296875" customWidth="1"/>
    <col min="28" max="28" width="14" customWidth="1"/>
    <col min="29" max="29" width="13" customWidth="1"/>
    <col min="30" max="30" width="14" customWidth="1"/>
    <col min="31" max="31" width="13.08984375" customWidth="1"/>
    <col min="32" max="32" width="12.1796875" customWidth="1"/>
    <col min="33" max="33" width="13.6328125" customWidth="1"/>
    <col min="34" max="34" width="13.81640625" customWidth="1"/>
    <col min="35" max="35" width="11.81640625" customWidth="1"/>
    <col min="36" max="36" width="13.453125" customWidth="1"/>
    <col min="37" max="37" width="12.54296875" customWidth="1"/>
    <col min="38" max="38" width="11.81640625" customWidth="1"/>
    <col min="39" max="39" width="14.453125" customWidth="1"/>
    <col min="40" max="40" width="14.1796875" customWidth="1"/>
    <col min="41" max="41" width="3" customWidth="1"/>
    <col min="42" max="42" width="11.81640625" customWidth="1"/>
    <col min="43" max="44" width="14.54296875" customWidth="1"/>
    <col min="45" max="45" width="12.08984375" customWidth="1"/>
    <col min="46" max="46" width="14.08984375" customWidth="1"/>
    <col min="47" max="47" width="13.6328125" customWidth="1"/>
    <col min="48" max="48" width="11.81640625" customWidth="1"/>
    <col min="49" max="50" width="14.1796875" customWidth="1"/>
    <col min="51" max="51" width="11.54296875" customWidth="1"/>
    <col min="52" max="53" width="13.1796875" customWidth="1"/>
    <col min="54" max="54" width="11.81640625" customWidth="1"/>
    <col min="55" max="56" width="13.453125" customWidth="1"/>
    <col min="57" max="57" width="11.54296875" customWidth="1"/>
    <col min="58" max="68" width="13.08984375" customWidth="1"/>
    <col min="69" max="69" width="15.54296875" customWidth="1"/>
    <col min="71" max="71" width="10.6328125" bestFit="1" customWidth="1"/>
  </cols>
  <sheetData>
    <row r="1" spans="1:69" ht="13" thickBot="1" x14ac:dyDescent="0.3"/>
    <row r="2" spans="1:69" ht="29.5" customHeight="1" thickBot="1" x14ac:dyDescent="0.3">
      <c r="A2" s="1173" t="s">
        <v>151</v>
      </c>
      <c r="B2" s="1174"/>
      <c r="C2" s="1174"/>
      <c r="D2" s="1174"/>
      <c r="E2" s="1174"/>
      <c r="F2" s="1174"/>
      <c r="G2" s="1174"/>
      <c r="H2" s="1174"/>
      <c r="I2" s="1174"/>
      <c r="J2" s="1174"/>
      <c r="K2" s="1174"/>
      <c r="L2" s="1174"/>
      <c r="M2" s="1174"/>
      <c r="N2" s="1174"/>
      <c r="O2" s="1174"/>
      <c r="P2" s="1174"/>
      <c r="Q2" s="1174"/>
      <c r="R2" s="1174"/>
      <c r="S2" s="1174"/>
      <c r="T2" s="1174"/>
      <c r="U2" s="1174"/>
      <c r="V2" s="1174"/>
      <c r="W2" s="1174"/>
      <c r="X2" s="1174"/>
      <c r="Y2" s="1174"/>
      <c r="Z2" s="1174"/>
      <c r="AA2" s="1174"/>
      <c r="AB2" s="1174"/>
      <c r="AC2" s="1174"/>
      <c r="AD2" s="1174"/>
      <c r="AE2" s="1174"/>
      <c r="AF2" s="1174"/>
      <c r="AG2" s="1174"/>
      <c r="AH2" s="1174"/>
      <c r="AI2" s="1174"/>
      <c r="AJ2" s="1174"/>
      <c r="AK2" s="1174"/>
      <c r="AL2" s="1174"/>
      <c r="AM2" s="1174"/>
      <c r="AN2" s="1174"/>
      <c r="AO2" s="1174"/>
      <c r="AP2" s="1174"/>
      <c r="AQ2" s="1175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</row>
    <row r="3" spans="1:69" ht="36" customHeight="1" thickBot="1" x14ac:dyDescent="0.3">
      <c r="A3" s="1176" t="s">
        <v>177</v>
      </c>
      <c r="B3" s="1177"/>
      <c r="C3" s="1177"/>
      <c r="D3" s="1177"/>
      <c r="E3" s="1177"/>
      <c r="F3" s="1177"/>
      <c r="G3" s="1177"/>
      <c r="H3" s="1177"/>
      <c r="I3" s="1177"/>
      <c r="J3" s="1177"/>
      <c r="K3" s="1177"/>
      <c r="L3" s="1177"/>
      <c r="M3" s="1177"/>
      <c r="N3" s="1177"/>
      <c r="O3" s="1177"/>
      <c r="P3" s="1177"/>
      <c r="Q3" s="1177"/>
      <c r="R3" s="1177"/>
      <c r="S3" s="1177"/>
      <c r="T3" s="1177"/>
      <c r="U3" s="1177"/>
      <c r="V3" s="1177"/>
      <c r="W3" s="1177"/>
      <c r="X3" s="1177"/>
      <c r="Y3" s="1177"/>
      <c r="Z3" s="1177"/>
      <c r="AA3" s="1177"/>
      <c r="AB3" s="1177"/>
      <c r="AC3" s="1177"/>
      <c r="AD3" s="1177"/>
      <c r="AE3" s="1177"/>
      <c r="AF3" s="1177"/>
      <c r="AG3" s="1177"/>
      <c r="AH3" s="1177"/>
      <c r="AI3" s="1177"/>
      <c r="AJ3" s="1177"/>
      <c r="AK3" s="1177"/>
      <c r="AL3" s="1177"/>
      <c r="AM3" s="1177"/>
      <c r="AN3" s="1177"/>
      <c r="AO3" s="1177"/>
      <c r="AP3" s="1177"/>
      <c r="AQ3" s="1178"/>
      <c r="AR3" s="1185"/>
      <c r="AS3" s="1185"/>
      <c r="AT3" s="1185"/>
      <c r="AU3" s="1185"/>
      <c r="AV3" s="1185"/>
      <c r="AW3" s="1185"/>
      <c r="AX3" s="1185"/>
      <c r="AY3" s="1185"/>
      <c r="AZ3" s="1185"/>
      <c r="BA3" s="1185"/>
      <c r="BB3" s="1185"/>
      <c r="BC3" s="1185"/>
      <c r="BD3" s="1185"/>
      <c r="BE3" s="1185"/>
      <c r="BF3" s="1185"/>
      <c r="BG3" s="1185"/>
      <c r="BH3" s="1185"/>
      <c r="BI3" s="1185"/>
      <c r="BJ3" s="1185"/>
      <c r="BK3" s="1185"/>
      <c r="BL3" s="1185"/>
      <c r="BM3" s="1185"/>
      <c r="BN3" s="1185"/>
      <c r="BO3" s="1185"/>
      <c r="BP3" s="64"/>
      <c r="BQ3" s="64"/>
    </row>
    <row r="4" spans="1:69" ht="39.75" customHeight="1" thickBot="1" x14ac:dyDescent="0.35">
      <c r="A4" s="59" t="s">
        <v>177</v>
      </c>
      <c r="B4" s="1179" t="str">
        <f>'BUDGET HE'!C9</f>
        <v>Inserire titolo WP1</v>
      </c>
      <c r="C4" s="1180"/>
      <c r="D4" s="1181"/>
      <c r="E4" s="1179" t="str">
        <f>'BUDGET HE'!D9</f>
        <v>Inserire titolo WP2</v>
      </c>
      <c r="F4" s="1180"/>
      <c r="G4" s="1181"/>
      <c r="H4" s="1179" t="str">
        <f>'BUDGET HE'!E9</f>
        <v>Inserire titolo WP3</v>
      </c>
      <c r="I4" s="1180"/>
      <c r="J4" s="1181"/>
      <c r="K4" s="1179" t="str">
        <f>'BUDGET HE'!F9</f>
        <v>Inserire titolo WP4</v>
      </c>
      <c r="L4" s="1180"/>
      <c r="M4" s="1181"/>
      <c r="N4" s="1179" t="str">
        <f>'BUDGET HE'!G9</f>
        <v>Inserire titolo WP5</v>
      </c>
      <c r="O4" s="1180"/>
      <c r="P4" s="1181"/>
      <c r="Q4" s="1179" t="str">
        <f>'BUDGET HE'!H9</f>
        <v>Inserire titolo WP6</v>
      </c>
      <c r="R4" s="1180"/>
      <c r="S4" s="1181"/>
      <c r="T4" s="1179" t="str">
        <f>'BUDGET HE'!I9</f>
        <v>Inserire titolo WP7</v>
      </c>
      <c r="U4" s="1180"/>
      <c r="V4" s="1181"/>
      <c r="W4" s="1179" t="str">
        <f>'BUDGET HE'!J9</f>
        <v>Inserire titolo WP8</v>
      </c>
      <c r="X4" s="1180"/>
      <c r="Y4" s="1181"/>
      <c r="Z4" s="1179" t="str">
        <f>'BUDGET HE'!K9</f>
        <v>Inserire titolo WP9</v>
      </c>
      <c r="AA4" s="1180"/>
      <c r="AB4" s="1181"/>
      <c r="AC4" s="1179" t="str">
        <f>'BUDGET HE'!L9</f>
        <v>Inserire titolo WP10</v>
      </c>
      <c r="AD4" s="1180"/>
      <c r="AE4" s="1181"/>
      <c r="AF4" s="1179" t="str">
        <f>'BUDGET HE'!M9</f>
        <v>Inserire titolo WP11</v>
      </c>
      <c r="AG4" s="1180"/>
      <c r="AH4" s="1181"/>
      <c r="AI4" s="1179" t="str">
        <f>'BUDGET HE'!N9</f>
        <v>Inserire titolo WP12</v>
      </c>
      <c r="AJ4" s="1180"/>
      <c r="AK4" s="1181"/>
      <c r="AL4" s="1179" t="str">
        <f>'BUDGET HE'!O9</f>
        <v>Inserire titolo WP13</v>
      </c>
      <c r="AM4" s="1180"/>
      <c r="AN4" s="1181"/>
      <c r="AO4" s="61"/>
      <c r="AP4" s="1179" t="s">
        <v>145</v>
      </c>
      <c r="AQ4" s="1181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6"/>
    </row>
    <row r="5" spans="1:69" ht="71.25" customHeight="1" thickBot="1" x14ac:dyDescent="0.35">
      <c r="A5" s="54"/>
      <c r="B5" s="73" t="s">
        <v>179</v>
      </c>
      <c r="C5" s="73" t="s">
        <v>180</v>
      </c>
      <c r="D5" s="74" t="s">
        <v>181</v>
      </c>
      <c r="E5" s="73" t="s">
        <v>179</v>
      </c>
      <c r="F5" s="73" t="s">
        <v>180</v>
      </c>
      <c r="G5" s="74" t="s">
        <v>181</v>
      </c>
      <c r="H5" s="73" t="s">
        <v>179</v>
      </c>
      <c r="I5" s="73" t="s">
        <v>180</v>
      </c>
      <c r="J5" s="74" t="s">
        <v>181</v>
      </c>
      <c r="K5" s="73" t="s">
        <v>179</v>
      </c>
      <c r="L5" s="73" t="s">
        <v>180</v>
      </c>
      <c r="M5" s="74" t="s">
        <v>181</v>
      </c>
      <c r="N5" s="73" t="s">
        <v>179</v>
      </c>
      <c r="O5" s="73" t="s">
        <v>180</v>
      </c>
      <c r="P5" s="74" t="s">
        <v>181</v>
      </c>
      <c r="Q5" s="73" t="s">
        <v>179</v>
      </c>
      <c r="R5" s="73" t="s">
        <v>180</v>
      </c>
      <c r="S5" s="74" t="s">
        <v>181</v>
      </c>
      <c r="T5" s="73" t="s">
        <v>179</v>
      </c>
      <c r="U5" s="73" t="s">
        <v>180</v>
      </c>
      <c r="V5" s="74" t="s">
        <v>181</v>
      </c>
      <c r="W5" s="73" t="s">
        <v>179</v>
      </c>
      <c r="X5" s="73" t="s">
        <v>180</v>
      </c>
      <c r="Y5" s="74" t="s">
        <v>181</v>
      </c>
      <c r="Z5" s="73" t="s">
        <v>179</v>
      </c>
      <c r="AA5" s="73" t="s">
        <v>180</v>
      </c>
      <c r="AB5" s="74" t="s">
        <v>181</v>
      </c>
      <c r="AC5" s="73" t="s">
        <v>179</v>
      </c>
      <c r="AD5" s="73" t="s">
        <v>180</v>
      </c>
      <c r="AE5" s="74" t="s">
        <v>181</v>
      </c>
      <c r="AF5" s="73" t="s">
        <v>179</v>
      </c>
      <c r="AG5" s="73" t="s">
        <v>180</v>
      </c>
      <c r="AH5" s="74" t="s">
        <v>181</v>
      </c>
      <c r="AI5" s="73" t="s">
        <v>179</v>
      </c>
      <c r="AJ5" s="73" t="s">
        <v>180</v>
      </c>
      <c r="AK5" s="74" t="s">
        <v>181</v>
      </c>
      <c r="AL5" s="73" t="s">
        <v>179</v>
      </c>
      <c r="AM5" s="73" t="s">
        <v>180</v>
      </c>
      <c r="AN5" s="74" t="s">
        <v>181</v>
      </c>
      <c r="AO5" s="60"/>
      <c r="AP5" s="67" t="s">
        <v>183</v>
      </c>
      <c r="AQ5" s="68" t="s">
        <v>181</v>
      </c>
      <c r="AR5" s="71" t="s">
        <v>176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ht="28.5" customHeight="1" thickBot="1" x14ac:dyDescent="0.35">
      <c r="A6" s="72" t="s">
        <v>178</v>
      </c>
      <c r="B6" s="80"/>
      <c r="C6" s="81"/>
      <c r="D6" s="82"/>
      <c r="E6" s="75"/>
      <c r="F6" s="76"/>
      <c r="G6" s="77"/>
      <c r="H6" s="75"/>
      <c r="I6" s="76"/>
      <c r="J6" s="77"/>
      <c r="K6" s="75"/>
      <c r="L6" s="76"/>
      <c r="M6" s="77"/>
      <c r="N6" s="84"/>
      <c r="O6" s="85"/>
      <c r="P6" s="86"/>
      <c r="Q6" s="84"/>
      <c r="R6" s="85"/>
      <c r="S6" s="86"/>
      <c r="T6" s="84"/>
      <c r="U6" s="85"/>
      <c r="V6" s="86"/>
      <c r="W6" s="75"/>
      <c r="X6" s="76"/>
      <c r="Y6" s="77"/>
      <c r="Z6" s="75"/>
      <c r="AA6" s="76"/>
      <c r="AB6" s="77"/>
      <c r="AC6" s="84"/>
      <c r="AD6" s="85"/>
      <c r="AE6" s="86"/>
      <c r="AF6" s="84"/>
      <c r="AG6" s="85"/>
      <c r="AH6" s="86"/>
      <c r="AI6" s="84"/>
      <c r="AJ6" s="85"/>
      <c r="AK6" s="86"/>
      <c r="AL6" s="84"/>
      <c r="AM6" s="85"/>
      <c r="AN6" s="86"/>
      <c r="AO6" s="62"/>
      <c r="AP6" s="69"/>
      <c r="AQ6" s="70"/>
      <c r="AR6" s="1182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ht="28.5" customHeight="1" thickBot="1" x14ac:dyDescent="0.35">
      <c r="A7" s="89" t="s">
        <v>1</v>
      </c>
      <c r="B7" s="773"/>
      <c r="C7" s="907"/>
      <c r="D7" s="904">
        <f>B7*C7</f>
        <v>0</v>
      </c>
      <c r="E7" s="912"/>
      <c r="F7" s="912"/>
      <c r="G7" s="55">
        <f>E7*F7</f>
        <v>0</v>
      </c>
      <c r="H7" s="907"/>
      <c r="I7" s="907"/>
      <c r="J7" s="55">
        <f>H7*I7</f>
        <v>0</v>
      </c>
      <c r="K7" s="914"/>
      <c r="L7" s="914"/>
      <c r="M7" s="55">
        <f>K7*L7</f>
        <v>0</v>
      </c>
      <c r="N7" s="914"/>
      <c r="O7" s="914"/>
      <c r="P7" s="55">
        <f>N7*O7</f>
        <v>0</v>
      </c>
      <c r="Q7" s="907"/>
      <c r="R7" s="907"/>
      <c r="S7" s="55">
        <f>Q7*R7</f>
        <v>0</v>
      </c>
      <c r="T7" s="907"/>
      <c r="U7" s="907"/>
      <c r="V7" s="55">
        <f>T7*U7</f>
        <v>0</v>
      </c>
      <c r="W7" s="907"/>
      <c r="X7" s="907"/>
      <c r="Y7" s="55">
        <f>W7*X7</f>
        <v>0</v>
      </c>
      <c r="Z7" s="914"/>
      <c r="AA7" s="914"/>
      <c r="AB7" s="55">
        <f>Z7*AA7</f>
        <v>0</v>
      </c>
      <c r="AC7" s="914"/>
      <c r="AD7" s="914"/>
      <c r="AE7" s="55">
        <f>AC7*AD7</f>
        <v>0</v>
      </c>
      <c r="AF7" s="914"/>
      <c r="AG7" s="914"/>
      <c r="AH7" s="55">
        <f>AF7*AG7</f>
        <v>0</v>
      </c>
      <c r="AI7" s="907"/>
      <c r="AJ7" s="907"/>
      <c r="AK7" s="55">
        <f>AI7*AJ7</f>
        <v>0</v>
      </c>
      <c r="AL7" s="914"/>
      <c r="AM7" s="914"/>
      <c r="AN7" s="56">
        <f>AL7*AM7</f>
        <v>0</v>
      </c>
      <c r="AO7" s="78"/>
      <c r="AP7" s="69">
        <f>SUM(B7,E7,H7,K7,N7,Q7,T7,W7,Z7,AC7,AF7,AI7,AL7)</f>
        <v>0</v>
      </c>
      <c r="AQ7" s="88">
        <f>SUM(D7,G7,J7,M7,P7,S7,V7,Y7,AB7,AE7,AH7,AK7,AN7)</f>
        <v>0</v>
      </c>
      <c r="AR7" s="1183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ht="28.5" customHeight="1" thickBot="1" x14ac:dyDescent="0.35">
      <c r="A8" s="90" t="s">
        <v>80</v>
      </c>
      <c r="B8" s="908"/>
      <c r="C8" s="909"/>
      <c r="D8" s="905">
        <f>B8*C8</f>
        <v>0</v>
      </c>
      <c r="E8" s="909"/>
      <c r="F8" s="909"/>
      <c r="G8" s="905">
        <f>E8*F8</f>
        <v>0</v>
      </c>
      <c r="H8" s="909"/>
      <c r="I8" s="909"/>
      <c r="J8" s="905">
        <f>H8*I8</f>
        <v>0</v>
      </c>
      <c r="K8" s="909"/>
      <c r="L8" s="909"/>
      <c r="M8" s="905">
        <f>K8*L8</f>
        <v>0</v>
      </c>
      <c r="N8" s="909"/>
      <c r="O8" s="909"/>
      <c r="P8" s="905">
        <f>N8*O8</f>
        <v>0</v>
      </c>
      <c r="Q8" s="909"/>
      <c r="R8" s="909"/>
      <c r="S8" s="905">
        <f>Q8*R8</f>
        <v>0</v>
      </c>
      <c r="T8" s="909"/>
      <c r="U8" s="909"/>
      <c r="V8" s="905">
        <f>T8*U8</f>
        <v>0</v>
      </c>
      <c r="W8" s="909"/>
      <c r="X8" s="909"/>
      <c r="Y8" s="905">
        <f>W8*X8</f>
        <v>0</v>
      </c>
      <c r="Z8" s="915"/>
      <c r="AA8" s="915"/>
      <c r="AB8" s="905">
        <f>Z8*AA8</f>
        <v>0</v>
      </c>
      <c r="AC8" s="909"/>
      <c r="AD8" s="909"/>
      <c r="AE8" s="905">
        <f>AC8*AD8</f>
        <v>0</v>
      </c>
      <c r="AF8" s="915"/>
      <c r="AG8" s="915"/>
      <c r="AH8" s="905">
        <f>AF8*AG8</f>
        <v>0</v>
      </c>
      <c r="AI8" s="909"/>
      <c r="AJ8" s="909"/>
      <c r="AK8" s="905">
        <f>AI8*AJ8</f>
        <v>0</v>
      </c>
      <c r="AL8" s="915"/>
      <c r="AM8" s="915"/>
      <c r="AN8" s="57">
        <f>AL8*AM8</f>
        <v>0</v>
      </c>
      <c r="AO8" s="78"/>
      <c r="AP8" s="69">
        <f>SUM(B8,E8,H8,K8,N8,Q8,T8,W8,Z8,AC8,AF8,AI8,AL8)</f>
        <v>0</v>
      </c>
      <c r="AQ8" s="88">
        <f>SUM(D8,G8,J8,M8,P8,S8,V8,Y8,AB8,AE8,AH8,AK8,AN8)</f>
        <v>0</v>
      </c>
      <c r="AR8" s="1183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</row>
    <row r="9" spans="1:69" ht="27" customHeight="1" thickBot="1" x14ac:dyDescent="0.3">
      <c r="A9" s="90" t="s">
        <v>318</v>
      </c>
      <c r="B9" s="908"/>
      <c r="C9" s="909"/>
      <c r="D9" s="905">
        <f>B9*C9</f>
        <v>0</v>
      </c>
      <c r="E9" s="913"/>
      <c r="F9" s="913"/>
      <c r="G9" s="905">
        <f>E9*F9</f>
        <v>0</v>
      </c>
      <c r="H9" s="913"/>
      <c r="I9" s="913"/>
      <c r="J9" s="905">
        <f>H9*I9</f>
        <v>0</v>
      </c>
      <c r="K9" s="915"/>
      <c r="L9" s="915"/>
      <c r="M9" s="905">
        <f>K9*L9</f>
        <v>0</v>
      </c>
      <c r="N9" s="915"/>
      <c r="O9" s="915"/>
      <c r="P9" s="905">
        <f>N9*O9</f>
        <v>0</v>
      </c>
      <c r="Q9" s="915"/>
      <c r="R9" s="915"/>
      <c r="S9" s="905">
        <f>Q9*R9</f>
        <v>0</v>
      </c>
      <c r="T9" s="915"/>
      <c r="U9" s="915"/>
      <c r="V9" s="905">
        <f>T9*U9</f>
        <v>0</v>
      </c>
      <c r="W9" s="913"/>
      <c r="X9" s="913"/>
      <c r="Y9" s="905">
        <f>W9*X9</f>
        <v>0</v>
      </c>
      <c r="Z9" s="915"/>
      <c r="AA9" s="915"/>
      <c r="AB9" s="905">
        <f>Z9*AA9</f>
        <v>0</v>
      </c>
      <c r="AC9" s="915"/>
      <c r="AD9" s="915"/>
      <c r="AE9" s="905">
        <f>AC9*AD9</f>
        <v>0</v>
      </c>
      <c r="AF9" s="915"/>
      <c r="AG9" s="915"/>
      <c r="AH9" s="905">
        <f>AF9*AG9</f>
        <v>0</v>
      </c>
      <c r="AI9" s="915"/>
      <c r="AJ9" s="915"/>
      <c r="AK9" s="905">
        <f>AI9*AJ9</f>
        <v>0</v>
      </c>
      <c r="AL9" s="915"/>
      <c r="AM9" s="915"/>
      <c r="AN9" s="57">
        <f>AL9*AM9</f>
        <v>0</v>
      </c>
      <c r="AO9" s="78"/>
      <c r="AP9" s="69">
        <f>SUM(B9,E9,H9,K9,N9,Q9,T9,W9,Z9,AC9,AF9,AI9,AL9)</f>
        <v>0</v>
      </c>
      <c r="AQ9" s="88">
        <f>SUM(D9,G9,J9,M9,P9,S9,V9,Y9,AB9,AE9,AH9,AK9,AN9)</f>
        <v>0</v>
      </c>
      <c r="AR9" s="1183"/>
    </row>
    <row r="10" spans="1:69" ht="29.5" customHeight="1" thickBot="1" x14ac:dyDescent="0.3">
      <c r="A10" s="91" t="s">
        <v>319</v>
      </c>
      <c r="B10" s="910"/>
      <c r="C10" s="911"/>
      <c r="D10" s="906">
        <f>B10*C10</f>
        <v>0</v>
      </c>
      <c r="E10" s="911"/>
      <c r="F10" s="911"/>
      <c r="G10" s="906">
        <f>E10*F10</f>
        <v>0</v>
      </c>
      <c r="H10" s="911"/>
      <c r="I10" s="911"/>
      <c r="J10" s="906">
        <f>H10*I10</f>
        <v>0</v>
      </c>
      <c r="K10" s="916"/>
      <c r="L10" s="916"/>
      <c r="M10" s="906">
        <f>K10*L10</f>
        <v>0</v>
      </c>
      <c r="N10" s="916"/>
      <c r="O10" s="916"/>
      <c r="P10" s="906">
        <f>N10*O10</f>
        <v>0</v>
      </c>
      <c r="Q10" s="916"/>
      <c r="R10" s="916"/>
      <c r="S10" s="906">
        <f>Q10*R10</f>
        <v>0</v>
      </c>
      <c r="T10" s="916"/>
      <c r="U10" s="916"/>
      <c r="V10" s="906">
        <f>T10*U10</f>
        <v>0</v>
      </c>
      <c r="W10" s="911"/>
      <c r="X10" s="911"/>
      <c r="Y10" s="906">
        <f>W10*X10</f>
        <v>0</v>
      </c>
      <c r="Z10" s="915"/>
      <c r="AA10" s="915"/>
      <c r="AB10" s="906">
        <f>Z10*AA10</f>
        <v>0</v>
      </c>
      <c r="AC10" s="916"/>
      <c r="AD10" s="916"/>
      <c r="AE10" s="906">
        <f>AC10*AD10</f>
        <v>0</v>
      </c>
      <c r="AF10" s="915"/>
      <c r="AG10" s="915"/>
      <c r="AH10" s="906">
        <f>AF10*AG10</f>
        <v>0</v>
      </c>
      <c r="AI10" s="916"/>
      <c r="AJ10" s="916"/>
      <c r="AK10" s="906">
        <f>AI10*AJ10</f>
        <v>0</v>
      </c>
      <c r="AL10" s="915"/>
      <c r="AM10" s="915"/>
      <c r="AN10" s="58">
        <f>AL10*AM10</f>
        <v>0</v>
      </c>
      <c r="AO10" s="79"/>
      <c r="AP10" s="69">
        <f>SUM(B10,E10,H10,K10,N10,Q10,T10,W10,Z10,AC10,AF10,AI10,AL10)</f>
        <v>0</v>
      </c>
      <c r="AQ10" s="88">
        <f>SUM(D10,G10,J10,M10,P10,S10,V10,Y10,AB10,AE10,AH10,AK10,AN10)</f>
        <v>0</v>
      </c>
      <c r="AR10" s="1184"/>
    </row>
    <row r="11" spans="1:69" s="87" customFormat="1" ht="43.5" customHeight="1" thickBot="1" x14ac:dyDescent="0.3">
      <c r="A11" s="102" t="s">
        <v>184</v>
      </c>
      <c r="B11" s="129">
        <f>SUM(B6:B10)</f>
        <v>0</v>
      </c>
      <c r="C11" s="130" t="e">
        <f>D11/B11</f>
        <v>#DIV/0!</v>
      </c>
      <c r="D11" s="128">
        <f>SUM(D6:D10)</f>
        <v>0</v>
      </c>
      <c r="E11" s="129">
        <f>SUM(E6:E10)</f>
        <v>0</v>
      </c>
      <c r="F11" s="131" t="e">
        <f>G11/E11</f>
        <v>#DIV/0!</v>
      </c>
      <c r="G11" s="132">
        <f>SUM(G6:G10)</f>
        <v>0</v>
      </c>
      <c r="H11" s="129">
        <f>SUM(H7:H10)</f>
        <v>0</v>
      </c>
      <c r="I11" s="133" t="e">
        <f>J11/H11</f>
        <v>#DIV/0!</v>
      </c>
      <c r="J11" s="132">
        <f>SUM(J7:J10)</f>
        <v>0</v>
      </c>
      <c r="K11" s="129">
        <f>SUM(K7:K10)</f>
        <v>0</v>
      </c>
      <c r="L11" s="133" t="e">
        <f>M11/K11</f>
        <v>#DIV/0!</v>
      </c>
      <c r="M11" s="132">
        <f>SUM(M7:M10)</f>
        <v>0</v>
      </c>
      <c r="N11" s="129">
        <f>SUM(N7:N10)</f>
        <v>0</v>
      </c>
      <c r="O11" s="133" t="e">
        <f>P11/N11</f>
        <v>#DIV/0!</v>
      </c>
      <c r="P11" s="132">
        <f>SUM(P7:P10)</f>
        <v>0</v>
      </c>
      <c r="Q11" s="129">
        <f>SUM(Q7:Q10)</f>
        <v>0</v>
      </c>
      <c r="R11" s="133" t="e">
        <f>S11/Q11</f>
        <v>#DIV/0!</v>
      </c>
      <c r="S11" s="132">
        <f>SUM(S7:S10)</f>
        <v>0</v>
      </c>
      <c r="T11" s="129">
        <f>SUM(T7:T10)</f>
        <v>0</v>
      </c>
      <c r="U11" s="133" t="e">
        <f>V11/T11</f>
        <v>#DIV/0!</v>
      </c>
      <c r="V11" s="132">
        <f>SUM(V7:V10)</f>
        <v>0</v>
      </c>
      <c r="W11" s="129">
        <f>SUM(W7:W10)</f>
        <v>0</v>
      </c>
      <c r="X11" s="133" t="e">
        <f>Y11/W11</f>
        <v>#DIV/0!</v>
      </c>
      <c r="Y11" s="132">
        <f>SUM(Y7:Y10)</f>
        <v>0</v>
      </c>
      <c r="Z11" s="129">
        <f>SUM(Z7:Z10)</f>
        <v>0</v>
      </c>
      <c r="AA11" s="133" t="e">
        <f>AB11/Z11</f>
        <v>#DIV/0!</v>
      </c>
      <c r="AB11" s="132">
        <f>SUM(AB7:AB10)</f>
        <v>0</v>
      </c>
      <c r="AC11" s="129">
        <f>SUM(AC7:AC10)</f>
        <v>0</v>
      </c>
      <c r="AD11" s="133" t="e">
        <f>AE11/AC11</f>
        <v>#DIV/0!</v>
      </c>
      <c r="AE11" s="132">
        <f>SUM(AE7:AE10)</f>
        <v>0</v>
      </c>
      <c r="AF11" s="129">
        <f>SUM(AF7:AF10)</f>
        <v>0</v>
      </c>
      <c r="AG11" s="133" t="e">
        <f>AH11/AF11</f>
        <v>#DIV/0!</v>
      </c>
      <c r="AH11" s="132">
        <f>SUM(AH7:AH10)</f>
        <v>0</v>
      </c>
      <c r="AI11" s="129">
        <f>SUM(AI7:AI10)</f>
        <v>0</v>
      </c>
      <c r="AJ11" s="133" t="e">
        <f>AK11/AI11</f>
        <v>#DIV/0!</v>
      </c>
      <c r="AK11" s="132">
        <f>SUM(AK7:AK10)</f>
        <v>0</v>
      </c>
      <c r="AL11" s="129">
        <f>SUM(AL7:AL10)</f>
        <v>0</v>
      </c>
      <c r="AM11" s="133" t="e">
        <f>AN11/AL11</f>
        <v>#DIV/0!</v>
      </c>
      <c r="AN11" s="132">
        <f>SUM(AN7:AN10)</f>
        <v>0</v>
      </c>
      <c r="AO11" s="134"/>
      <c r="AP11" s="135">
        <f>SUM(B11,E11,H11,K11,N11,Q11,T11,W11,Z11,AC11,AF11,AI11,AL11)</f>
        <v>0</v>
      </c>
      <c r="AQ11" s="106">
        <f>SUM(D11,G11,J11,M11,P11,S11,V11,Y11,AB11,AE11,AH11,AK11,AN11)</f>
        <v>0</v>
      </c>
      <c r="AR11" s="136" t="e">
        <f>AQ11/AP11</f>
        <v>#DIV/0!</v>
      </c>
    </row>
    <row r="12" spans="1:69" ht="11.25" customHeight="1" thickBot="1" x14ac:dyDescent="0.3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4"/>
      <c r="AR12" s="111"/>
    </row>
    <row r="13" spans="1:69" ht="35.25" customHeight="1" thickBot="1" x14ac:dyDescent="0.3">
      <c r="A13" s="97" t="s">
        <v>189</v>
      </c>
      <c r="B13" s="98" t="s">
        <v>179</v>
      </c>
      <c r="C13" s="98" t="s">
        <v>180</v>
      </c>
      <c r="D13" s="99" t="s">
        <v>181</v>
      </c>
      <c r="E13" s="98" t="s">
        <v>179</v>
      </c>
      <c r="F13" s="98" t="s">
        <v>180</v>
      </c>
      <c r="G13" s="99" t="s">
        <v>181</v>
      </c>
      <c r="H13" s="98" t="s">
        <v>179</v>
      </c>
      <c r="I13" s="98" t="s">
        <v>180</v>
      </c>
      <c r="J13" s="99" t="s">
        <v>181</v>
      </c>
      <c r="K13" s="98" t="s">
        <v>179</v>
      </c>
      <c r="L13" s="98" t="s">
        <v>180</v>
      </c>
      <c r="M13" s="99" t="s">
        <v>181</v>
      </c>
      <c r="N13" s="98" t="s">
        <v>179</v>
      </c>
      <c r="O13" s="98" t="s">
        <v>180</v>
      </c>
      <c r="P13" s="99" t="s">
        <v>181</v>
      </c>
      <c r="Q13" s="98" t="s">
        <v>179</v>
      </c>
      <c r="R13" s="98" t="s">
        <v>180</v>
      </c>
      <c r="S13" s="99" t="s">
        <v>181</v>
      </c>
      <c r="T13" s="98" t="s">
        <v>179</v>
      </c>
      <c r="U13" s="98" t="s">
        <v>180</v>
      </c>
      <c r="V13" s="99" t="s">
        <v>181</v>
      </c>
      <c r="W13" s="98" t="s">
        <v>179</v>
      </c>
      <c r="X13" s="98" t="s">
        <v>180</v>
      </c>
      <c r="Y13" s="99" t="s">
        <v>181</v>
      </c>
      <c r="Z13" s="98" t="s">
        <v>179</v>
      </c>
      <c r="AA13" s="98" t="s">
        <v>180</v>
      </c>
      <c r="AB13" s="99" t="s">
        <v>181</v>
      </c>
      <c r="AC13" s="98" t="s">
        <v>179</v>
      </c>
      <c r="AD13" s="98" t="s">
        <v>180</v>
      </c>
      <c r="AE13" s="99" t="s">
        <v>181</v>
      </c>
      <c r="AF13" s="98" t="s">
        <v>179</v>
      </c>
      <c r="AG13" s="98" t="s">
        <v>180</v>
      </c>
      <c r="AH13" s="99" t="s">
        <v>181</v>
      </c>
      <c r="AI13" s="98" t="s">
        <v>179</v>
      </c>
      <c r="AJ13" s="98" t="s">
        <v>180</v>
      </c>
      <c r="AK13" s="99" t="s">
        <v>181</v>
      </c>
      <c r="AL13" s="98" t="s">
        <v>179</v>
      </c>
      <c r="AM13" s="98" t="s">
        <v>180</v>
      </c>
      <c r="AN13" s="99" t="s">
        <v>181</v>
      </c>
      <c r="AO13" s="104"/>
      <c r="AP13" s="67" t="s">
        <v>183</v>
      </c>
      <c r="AQ13" s="68" t="s">
        <v>181</v>
      </c>
      <c r="AR13" s="71" t="s">
        <v>176</v>
      </c>
    </row>
    <row r="14" spans="1:69" ht="38.25" customHeight="1" thickBot="1" x14ac:dyDescent="0.4">
      <c r="A14" s="119" t="s">
        <v>185</v>
      </c>
      <c r="B14" s="773"/>
      <c r="C14" s="773"/>
      <c r="D14" s="83">
        <f>B14*C14</f>
        <v>0</v>
      </c>
      <c r="E14" s="917"/>
      <c r="F14" s="918"/>
      <c r="G14" s="83">
        <f>E14*F14</f>
        <v>0</v>
      </c>
      <c r="H14" s="917"/>
      <c r="I14" s="918"/>
      <c r="J14" s="83">
        <f>H14*I14</f>
        <v>0</v>
      </c>
      <c r="K14" s="917"/>
      <c r="L14" s="918"/>
      <c r="M14" s="83">
        <f>K14*L14</f>
        <v>0</v>
      </c>
      <c r="N14" s="773"/>
      <c r="O14" s="773"/>
      <c r="P14" s="83">
        <f>N14*O14</f>
        <v>0</v>
      </c>
      <c r="Q14" s="917"/>
      <c r="R14" s="918"/>
      <c r="S14" s="83">
        <f>Q14*R14</f>
        <v>0</v>
      </c>
      <c r="T14" s="773"/>
      <c r="U14" s="773"/>
      <c r="V14" s="83">
        <f>T14*U14</f>
        <v>0</v>
      </c>
      <c r="W14" s="917"/>
      <c r="X14" s="918"/>
      <c r="Y14" s="83">
        <f>W14*X14</f>
        <v>0</v>
      </c>
      <c r="Z14" s="917"/>
      <c r="AA14" s="918"/>
      <c r="AB14" s="83">
        <f>Z14*AA14</f>
        <v>0</v>
      </c>
      <c r="AC14" s="773"/>
      <c r="AD14" s="773"/>
      <c r="AE14" s="83">
        <f>AC14*AD14</f>
        <v>0</v>
      </c>
      <c r="AF14" s="917"/>
      <c r="AG14" s="918"/>
      <c r="AH14" s="83">
        <f>AF14*AG14</f>
        <v>0</v>
      </c>
      <c r="AI14" s="773"/>
      <c r="AJ14" s="773"/>
      <c r="AK14" s="83">
        <f>AI14*AJ14</f>
        <v>0</v>
      </c>
      <c r="AL14" s="917"/>
      <c r="AM14" s="918"/>
      <c r="AN14" s="83">
        <f>AL14*AM14</f>
        <v>0</v>
      </c>
      <c r="AO14" s="105"/>
      <c r="AP14" s="108">
        <f>SUM(B14,E14,H14,K14,N14,Q14,T14,W14,Z14,AC14,AF14,AI14,AL14)</f>
        <v>0</v>
      </c>
      <c r="AQ14" s="109">
        <f>SUM(D14,G14,J14,M14,P14,S14,V14,Y14,AB14,AE14,AH14,AK14,AN14)</f>
        <v>0</v>
      </c>
      <c r="AR14" s="96"/>
    </row>
    <row r="15" spans="1:69" ht="38.25" customHeight="1" thickBot="1" x14ac:dyDescent="0.4">
      <c r="A15" s="103" t="s">
        <v>190</v>
      </c>
      <c r="B15" s="114">
        <f>B14</f>
        <v>0</v>
      </c>
      <c r="C15" s="115">
        <f>C14</f>
        <v>0</v>
      </c>
      <c r="D15" s="137">
        <f>B15*C15</f>
        <v>0</v>
      </c>
      <c r="E15" s="138">
        <f t="shared" ref="E15:AN15" si="0">E14</f>
        <v>0</v>
      </c>
      <c r="F15" s="139">
        <f t="shared" si="0"/>
        <v>0</v>
      </c>
      <c r="G15" s="140">
        <f t="shared" si="0"/>
        <v>0</v>
      </c>
      <c r="H15" s="138">
        <f t="shared" ref="H15:V15" si="1">H14</f>
        <v>0</v>
      </c>
      <c r="I15" s="139">
        <f t="shared" si="1"/>
        <v>0</v>
      </c>
      <c r="J15" s="140">
        <f t="shared" si="1"/>
        <v>0</v>
      </c>
      <c r="K15" s="138">
        <f t="shared" si="1"/>
        <v>0</v>
      </c>
      <c r="L15" s="139">
        <f t="shared" si="1"/>
        <v>0</v>
      </c>
      <c r="M15" s="140">
        <f t="shared" si="1"/>
        <v>0</v>
      </c>
      <c r="N15" s="138">
        <f t="shared" si="1"/>
        <v>0</v>
      </c>
      <c r="O15" s="139">
        <f t="shared" si="1"/>
        <v>0</v>
      </c>
      <c r="P15" s="140">
        <f t="shared" si="1"/>
        <v>0</v>
      </c>
      <c r="Q15" s="138">
        <f t="shared" si="1"/>
        <v>0</v>
      </c>
      <c r="R15" s="139">
        <f t="shared" si="1"/>
        <v>0</v>
      </c>
      <c r="S15" s="140">
        <f t="shared" si="1"/>
        <v>0</v>
      </c>
      <c r="T15" s="138">
        <f t="shared" si="1"/>
        <v>0</v>
      </c>
      <c r="U15" s="139">
        <f t="shared" si="1"/>
        <v>0</v>
      </c>
      <c r="V15" s="140">
        <f t="shared" si="1"/>
        <v>0</v>
      </c>
      <c r="W15" s="138">
        <f t="shared" si="0"/>
        <v>0</v>
      </c>
      <c r="X15" s="139">
        <f t="shared" si="0"/>
        <v>0</v>
      </c>
      <c r="Y15" s="140">
        <f t="shared" si="0"/>
        <v>0</v>
      </c>
      <c r="Z15" s="138">
        <f t="shared" si="0"/>
        <v>0</v>
      </c>
      <c r="AA15" s="139">
        <f t="shared" si="0"/>
        <v>0</v>
      </c>
      <c r="AB15" s="140">
        <f t="shared" si="0"/>
        <v>0</v>
      </c>
      <c r="AC15" s="138">
        <f t="shared" si="0"/>
        <v>0</v>
      </c>
      <c r="AD15" s="139">
        <f t="shared" si="0"/>
        <v>0</v>
      </c>
      <c r="AE15" s="140">
        <f t="shared" si="0"/>
        <v>0</v>
      </c>
      <c r="AF15" s="138">
        <f t="shared" si="0"/>
        <v>0</v>
      </c>
      <c r="AG15" s="139">
        <f t="shared" si="0"/>
        <v>0</v>
      </c>
      <c r="AH15" s="140">
        <f t="shared" si="0"/>
        <v>0</v>
      </c>
      <c r="AI15" s="138">
        <f t="shared" si="0"/>
        <v>0</v>
      </c>
      <c r="AJ15" s="139">
        <f t="shared" si="0"/>
        <v>0</v>
      </c>
      <c r="AK15" s="140">
        <f t="shared" si="0"/>
        <v>0</v>
      </c>
      <c r="AL15" s="138">
        <f t="shared" si="0"/>
        <v>0</v>
      </c>
      <c r="AM15" s="139">
        <f t="shared" si="0"/>
        <v>0</v>
      </c>
      <c r="AN15" s="140">
        <f t="shared" si="0"/>
        <v>0</v>
      </c>
      <c r="AO15" s="141"/>
      <c r="AP15" s="110">
        <f>AP14</f>
        <v>0</v>
      </c>
      <c r="AQ15" s="142">
        <f>AQ14</f>
        <v>0</v>
      </c>
      <c r="AR15" s="143" t="e">
        <f>AQ15/AP15</f>
        <v>#DIV/0!</v>
      </c>
    </row>
    <row r="16" spans="1:69" ht="13" thickBot="1" x14ac:dyDescent="0.3">
      <c r="A16" s="101"/>
      <c r="B16" s="100"/>
      <c r="C16" s="100"/>
      <c r="D16" s="100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4"/>
      <c r="AR16" s="111"/>
    </row>
    <row r="17" spans="1:44" ht="50.25" customHeight="1" thickBot="1" x14ac:dyDescent="0.3">
      <c r="A17" s="112" t="s">
        <v>320</v>
      </c>
      <c r="B17" s="73" t="s">
        <v>179</v>
      </c>
      <c r="C17" s="73" t="s">
        <v>180</v>
      </c>
      <c r="D17" s="74" t="s">
        <v>181</v>
      </c>
      <c r="E17" s="73" t="s">
        <v>179</v>
      </c>
      <c r="F17" s="73" t="s">
        <v>180</v>
      </c>
      <c r="G17" s="74" t="s">
        <v>181</v>
      </c>
      <c r="H17" s="73" t="s">
        <v>179</v>
      </c>
      <c r="I17" s="73" t="s">
        <v>180</v>
      </c>
      <c r="J17" s="74" t="s">
        <v>181</v>
      </c>
      <c r="K17" s="73" t="s">
        <v>179</v>
      </c>
      <c r="L17" s="73" t="s">
        <v>180</v>
      </c>
      <c r="M17" s="74" t="s">
        <v>181</v>
      </c>
      <c r="N17" s="73" t="s">
        <v>179</v>
      </c>
      <c r="O17" s="73" t="s">
        <v>180</v>
      </c>
      <c r="P17" s="74" t="s">
        <v>181</v>
      </c>
      <c r="Q17" s="73" t="s">
        <v>179</v>
      </c>
      <c r="R17" s="73" t="s">
        <v>180</v>
      </c>
      <c r="S17" s="74" t="s">
        <v>181</v>
      </c>
      <c r="T17" s="73" t="s">
        <v>179</v>
      </c>
      <c r="U17" s="73" t="s">
        <v>180</v>
      </c>
      <c r="V17" s="74" t="s">
        <v>181</v>
      </c>
      <c r="W17" s="73" t="s">
        <v>179</v>
      </c>
      <c r="X17" s="73" t="s">
        <v>180</v>
      </c>
      <c r="Y17" s="74" t="s">
        <v>181</v>
      </c>
      <c r="Z17" s="73" t="s">
        <v>179</v>
      </c>
      <c r="AA17" s="73" t="s">
        <v>180</v>
      </c>
      <c r="AB17" s="74" t="s">
        <v>181</v>
      </c>
      <c r="AC17" s="73" t="s">
        <v>179</v>
      </c>
      <c r="AD17" s="73" t="s">
        <v>180</v>
      </c>
      <c r="AE17" s="74" t="s">
        <v>181</v>
      </c>
      <c r="AF17" s="73" t="s">
        <v>179</v>
      </c>
      <c r="AG17" s="73" t="s">
        <v>180</v>
      </c>
      <c r="AH17" s="74" t="s">
        <v>181</v>
      </c>
      <c r="AI17" s="73" t="s">
        <v>179</v>
      </c>
      <c r="AJ17" s="73" t="s">
        <v>180</v>
      </c>
      <c r="AK17" s="74" t="s">
        <v>181</v>
      </c>
      <c r="AL17" s="73" t="s">
        <v>179</v>
      </c>
      <c r="AM17" s="73" t="s">
        <v>180</v>
      </c>
      <c r="AN17" s="74" t="s">
        <v>181</v>
      </c>
      <c r="AO17" s="111"/>
      <c r="AP17" s="67" t="s">
        <v>183</v>
      </c>
      <c r="AQ17" s="68" t="s">
        <v>181</v>
      </c>
      <c r="AR17" s="71" t="s">
        <v>176</v>
      </c>
    </row>
    <row r="18" spans="1:44" ht="28" customHeight="1" thickBot="1" x14ac:dyDescent="0.3">
      <c r="A18" s="123" t="s">
        <v>191</v>
      </c>
      <c r="B18" s="919"/>
      <c r="C18" s="920"/>
      <c r="D18" s="83">
        <f>B18*C18</f>
        <v>0</v>
      </c>
      <c r="E18" s="919"/>
      <c r="F18" s="920"/>
      <c r="G18" s="83">
        <f>E18*F18</f>
        <v>0</v>
      </c>
      <c r="H18" s="919"/>
      <c r="I18" s="920"/>
      <c r="J18" s="83">
        <f>H18*I18</f>
        <v>0</v>
      </c>
      <c r="K18" s="773"/>
      <c r="L18" s="773"/>
      <c r="M18" s="83">
        <f>K18*L18</f>
        <v>0</v>
      </c>
      <c r="N18" s="773"/>
      <c r="O18" s="773"/>
      <c r="P18" s="83">
        <f>N18*O18</f>
        <v>0</v>
      </c>
      <c r="Q18" s="919"/>
      <c r="R18" s="920"/>
      <c r="S18" s="83"/>
      <c r="T18" s="919"/>
      <c r="U18" s="920"/>
      <c r="V18" s="83">
        <f>T18*U18</f>
        <v>0</v>
      </c>
      <c r="W18" s="919"/>
      <c r="X18" s="920"/>
      <c r="Y18" s="83">
        <f>W18*X18</f>
        <v>0</v>
      </c>
      <c r="Z18" s="773"/>
      <c r="AA18" s="773"/>
      <c r="AB18" s="83">
        <f>Z18*AA18</f>
        <v>0</v>
      </c>
      <c r="AC18" s="773"/>
      <c r="AD18" s="773"/>
      <c r="AE18" s="83">
        <f>AC18*AD18</f>
        <v>0</v>
      </c>
      <c r="AF18" s="919"/>
      <c r="AG18" s="920"/>
      <c r="AH18" s="83"/>
      <c r="AI18" s="919"/>
      <c r="AJ18" s="920"/>
      <c r="AK18" s="83">
        <f>AI18*AJ18</f>
        <v>0</v>
      </c>
      <c r="AL18" s="773"/>
      <c r="AM18" s="773"/>
      <c r="AN18" s="83">
        <f>AL18*AM18</f>
        <v>0</v>
      </c>
      <c r="AO18" s="104"/>
      <c r="AP18" s="107">
        <f>SUM(B18,E18,H18,K18,N18,Q18,T18,W18,Z18,AC18,AF18,AI18,AL18)</f>
        <v>0</v>
      </c>
      <c r="AQ18" s="107">
        <f>SUM(D18,G18,J18,M18,P18,S18,V18,Y18,AB18,AE18,AH18,AK18,AN18)</f>
        <v>0</v>
      </c>
      <c r="AR18" s="95"/>
    </row>
    <row r="19" spans="1:44" ht="26.25" customHeight="1" thickBot="1" x14ac:dyDescent="0.3">
      <c r="A19" s="124" t="s">
        <v>192</v>
      </c>
      <c r="B19" s="919"/>
      <c r="C19" s="920"/>
      <c r="D19" s="83">
        <f>B19*C19</f>
        <v>0</v>
      </c>
      <c r="E19" s="919"/>
      <c r="F19" s="920"/>
      <c r="G19" s="83">
        <f>E19*F19</f>
        <v>0</v>
      </c>
      <c r="H19" s="919"/>
      <c r="I19" s="920"/>
      <c r="J19" s="83">
        <f>H19*I19</f>
        <v>0</v>
      </c>
      <c r="K19" s="919"/>
      <c r="L19" s="920"/>
      <c r="M19" s="83">
        <f>K19*L19</f>
        <v>0</v>
      </c>
      <c r="N19" s="919"/>
      <c r="O19" s="920"/>
      <c r="P19" s="83">
        <f>N19*O19</f>
        <v>0</v>
      </c>
      <c r="Q19" s="919"/>
      <c r="R19" s="924"/>
      <c r="S19" s="83"/>
      <c r="T19" s="919"/>
      <c r="U19" s="920"/>
      <c r="V19" s="83">
        <f>T19*U19</f>
        <v>0</v>
      </c>
      <c r="W19" s="919"/>
      <c r="X19" s="920"/>
      <c r="Y19" s="83">
        <f>W19*X19</f>
        <v>0</v>
      </c>
      <c r="Z19" s="919"/>
      <c r="AA19" s="920"/>
      <c r="AB19" s="83">
        <f>Z19*AA19</f>
        <v>0</v>
      </c>
      <c r="AC19" s="919"/>
      <c r="AD19" s="920"/>
      <c r="AE19" s="83">
        <f>AC19*AD19</f>
        <v>0</v>
      </c>
      <c r="AF19" s="919"/>
      <c r="AG19" s="920"/>
      <c r="AH19" s="83"/>
      <c r="AI19" s="919"/>
      <c r="AJ19" s="920"/>
      <c r="AK19" s="83">
        <f>AI19*AJ19</f>
        <v>0</v>
      </c>
      <c r="AL19" s="919"/>
      <c r="AM19" s="920"/>
      <c r="AN19" s="83">
        <f>AL19*AM19</f>
        <v>0</v>
      </c>
      <c r="AO19" s="105"/>
      <c r="AP19" s="107">
        <f>SUM(B19,E19,H19,K19,N19,Q19,T19,W19,Z19,AC19,AF19,AI19,AL19)</f>
        <v>0</v>
      </c>
      <c r="AQ19" s="107">
        <f>SUM(D19,G19,J19,M19,P19,S19,V19,Y19,AB19,AE19,AH19,AK19,AN19)</f>
        <v>0</v>
      </c>
      <c r="AR19" s="118"/>
    </row>
    <row r="20" spans="1:44" ht="42.75" customHeight="1" thickBot="1" x14ac:dyDescent="0.3">
      <c r="A20" s="113" t="s">
        <v>321</v>
      </c>
      <c r="B20" s="144">
        <f>SUM(B18:B19)</f>
        <v>0</v>
      </c>
      <c r="C20" s="145" t="e">
        <f>D20/B20</f>
        <v>#DIV/0!</v>
      </c>
      <c r="D20" s="86">
        <f>SUM(D18:D19)</f>
        <v>0</v>
      </c>
      <c r="E20" s="144">
        <f>SUM(E18:E19)</f>
        <v>0</v>
      </c>
      <c r="F20" s="145" t="e">
        <f>G20/E20</f>
        <v>#DIV/0!</v>
      </c>
      <c r="G20" s="86">
        <f>SUM(G18:G19)</f>
        <v>0</v>
      </c>
      <c r="H20" s="144">
        <f>SUM(H18:H19)</f>
        <v>0</v>
      </c>
      <c r="I20" s="145" t="e">
        <f>J20/H20</f>
        <v>#DIV/0!</v>
      </c>
      <c r="J20" s="86">
        <f>SUM(J18:J19)</f>
        <v>0</v>
      </c>
      <c r="K20" s="144">
        <f>SUM(K18:K19)</f>
        <v>0</v>
      </c>
      <c r="L20" s="145" t="e">
        <f>M20/K20</f>
        <v>#DIV/0!</v>
      </c>
      <c r="M20" s="86">
        <f>SUM(M18:M19)</f>
        <v>0</v>
      </c>
      <c r="N20" s="144">
        <f>SUM(N18:N19)</f>
        <v>0</v>
      </c>
      <c r="O20" s="145" t="e">
        <f>P20/N20</f>
        <v>#DIV/0!</v>
      </c>
      <c r="P20" s="86">
        <f>SUM(P18:P19)</f>
        <v>0</v>
      </c>
      <c r="Q20" s="144">
        <f>SUM(Q18:Q19)</f>
        <v>0</v>
      </c>
      <c r="R20" s="145" t="e">
        <f>S20/Q20</f>
        <v>#DIV/0!</v>
      </c>
      <c r="S20" s="86">
        <f>SUM(S18:S19)</f>
        <v>0</v>
      </c>
      <c r="T20" s="144">
        <f>SUM(T18:T19)</f>
        <v>0</v>
      </c>
      <c r="U20" s="145" t="e">
        <f>V20/T20</f>
        <v>#DIV/0!</v>
      </c>
      <c r="V20" s="86">
        <f>SUM(V18:V19)</f>
        <v>0</v>
      </c>
      <c r="W20" s="144">
        <f>SUM(W18:W19)</f>
        <v>0</v>
      </c>
      <c r="X20" s="145" t="e">
        <f>Y20/W20</f>
        <v>#DIV/0!</v>
      </c>
      <c r="Y20" s="86">
        <f>SUM(Y18:Y19)</f>
        <v>0</v>
      </c>
      <c r="Z20" s="144">
        <f>SUM(Z18:Z19)</f>
        <v>0</v>
      </c>
      <c r="AA20" s="145" t="e">
        <f>AB20/Z20</f>
        <v>#DIV/0!</v>
      </c>
      <c r="AB20" s="86">
        <f>SUM(AB18:AB19)</f>
        <v>0</v>
      </c>
      <c r="AC20" s="144">
        <f>SUM(AC18:AC19)</f>
        <v>0</v>
      </c>
      <c r="AD20" s="145" t="e">
        <f>AE20/AC20</f>
        <v>#DIV/0!</v>
      </c>
      <c r="AE20" s="86">
        <f>SUM(AE18:AE19)</f>
        <v>0</v>
      </c>
      <c r="AF20" s="144">
        <f>SUM(AF18:AF19)</f>
        <v>0</v>
      </c>
      <c r="AG20" s="145" t="e">
        <f>AH20/AF20</f>
        <v>#DIV/0!</v>
      </c>
      <c r="AH20" s="86">
        <f>SUM(AH18:AH19)</f>
        <v>0</v>
      </c>
      <c r="AI20" s="144">
        <f>SUM(AI18:AI19)</f>
        <v>0</v>
      </c>
      <c r="AJ20" s="145" t="e">
        <f>AK20/AI20</f>
        <v>#DIV/0!</v>
      </c>
      <c r="AK20" s="86">
        <f>SUM(AK18:AK19)</f>
        <v>0</v>
      </c>
      <c r="AL20" s="144">
        <f>SUM(AL18:AL19)</f>
        <v>0</v>
      </c>
      <c r="AM20" s="145" t="e">
        <f>AN20/AL20</f>
        <v>#DIV/0!</v>
      </c>
      <c r="AN20" s="86">
        <f>SUM(AN18:AN19)</f>
        <v>0</v>
      </c>
      <c r="AO20" s="146"/>
      <c r="AP20" s="147">
        <f>SUM(B20,E20,H20,K20,N20,Q20,T20,W20,Z20,AC20,AF20,AI20,AL20)</f>
        <v>0</v>
      </c>
      <c r="AQ20" s="147">
        <f>SUM(D20,G20,J20,M20,P20,S20,V20,Y20,AB20,AE20,AH20,AK20,AN20)</f>
        <v>0</v>
      </c>
      <c r="AR20" s="148" t="e">
        <f>AQ20/AP20</f>
        <v>#DIV/0!</v>
      </c>
    </row>
    <row r="21" spans="1:44" ht="13" thickBot="1" x14ac:dyDescent="0.3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4"/>
    </row>
    <row r="22" spans="1:44" ht="41.5" customHeight="1" thickBot="1" x14ac:dyDescent="0.3">
      <c r="A22" s="97" t="s">
        <v>193</v>
      </c>
      <c r="B22" s="73" t="s">
        <v>179</v>
      </c>
      <c r="C22" s="73" t="s">
        <v>180</v>
      </c>
      <c r="D22" s="74" t="s">
        <v>181</v>
      </c>
      <c r="E22" s="73" t="s">
        <v>179</v>
      </c>
      <c r="F22" s="73" t="s">
        <v>180</v>
      </c>
      <c r="G22" s="74" t="s">
        <v>181</v>
      </c>
      <c r="H22" s="73" t="s">
        <v>179</v>
      </c>
      <c r="I22" s="73" t="s">
        <v>180</v>
      </c>
      <c r="J22" s="74" t="s">
        <v>181</v>
      </c>
      <c r="K22" s="73" t="s">
        <v>179</v>
      </c>
      <c r="L22" s="73" t="s">
        <v>180</v>
      </c>
      <c r="M22" s="74" t="s">
        <v>181</v>
      </c>
      <c r="N22" s="73" t="s">
        <v>179</v>
      </c>
      <c r="O22" s="73" t="s">
        <v>180</v>
      </c>
      <c r="P22" s="74" t="s">
        <v>181</v>
      </c>
      <c r="Q22" s="73" t="s">
        <v>179</v>
      </c>
      <c r="R22" s="73" t="s">
        <v>180</v>
      </c>
      <c r="S22" s="74" t="s">
        <v>181</v>
      </c>
      <c r="T22" s="73" t="s">
        <v>179</v>
      </c>
      <c r="U22" s="73" t="s">
        <v>180</v>
      </c>
      <c r="V22" s="74" t="s">
        <v>181</v>
      </c>
      <c r="W22" s="73" t="s">
        <v>179</v>
      </c>
      <c r="X22" s="73" t="s">
        <v>180</v>
      </c>
      <c r="Y22" s="74" t="s">
        <v>181</v>
      </c>
      <c r="Z22" s="73" t="s">
        <v>179</v>
      </c>
      <c r="AA22" s="73" t="s">
        <v>180</v>
      </c>
      <c r="AB22" s="74" t="s">
        <v>181</v>
      </c>
      <c r="AC22" s="73" t="s">
        <v>179</v>
      </c>
      <c r="AD22" s="73" t="s">
        <v>180</v>
      </c>
      <c r="AE22" s="74" t="s">
        <v>181</v>
      </c>
      <c r="AF22" s="73" t="s">
        <v>179</v>
      </c>
      <c r="AG22" s="73" t="s">
        <v>180</v>
      </c>
      <c r="AH22" s="74" t="s">
        <v>181</v>
      </c>
      <c r="AI22" s="73" t="s">
        <v>179</v>
      </c>
      <c r="AJ22" s="73" t="s">
        <v>180</v>
      </c>
      <c r="AK22" s="74" t="s">
        <v>181</v>
      </c>
      <c r="AL22" s="73" t="s">
        <v>179</v>
      </c>
      <c r="AM22" s="73" t="s">
        <v>180</v>
      </c>
      <c r="AN22" s="74" t="s">
        <v>181</v>
      </c>
      <c r="AO22" s="111"/>
      <c r="AP22" s="67" t="s">
        <v>183</v>
      </c>
      <c r="AQ22" s="68" t="s">
        <v>181</v>
      </c>
      <c r="AR22" s="71" t="s">
        <v>176</v>
      </c>
    </row>
    <row r="23" spans="1:44" ht="39" customHeight="1" thickBot="1" x14ac:dyDescent="0.4">
      <c r="A23" s="120" t="s">
        <v>194</v>
      </c>
      <c r="B23" s="917"/>
      <c r="C23" s="918"/>
      <c r="D23" s="83">
        <f>B23*C23</f>
        <v>0</v>
      </c>
      <c r="E23" s="773"/>
      <c r="F23" s="918"/>
      <c r="G23" s="86"/>
      <c r="H23" s="921"/>
      <c r="I23" s="918"/>
      <c r="J23" s="86">
        <f>H23*I23</f>
        <v>0</v>
      </c>
      <c r="K23" s="921"/>
      <c r="L23" s="922"/>
      <c r="M23" s="86">
        <f>K23*L23</f>
        <v>0</v>
      </c>
      <c r="N23" s="921"/>
      <c r="O23" s="922"/>
      <c r="P23" s="86">
        <f>N23*O23</f>
        <v>0</v>
      </c>
      <c r="Q23" s="921"/>
      <c r="R23" s="922"/>
      <c r="S23" s="86">
        <f>Q23*R23</f>
        <v>0</v>
      </c>
      <c r="T23" s="773"/>
      <c r="U23" s="773"/>
      <c r="V23" s="86">
        <f>T23*U23</f>
        <v>0</v>
      </c>
      <c r="W23" s="921"/>
      <c r="X23" s="922"/>
      <c r="Y23" s="86">
        <f>W23*X23</f>
        <v>0</v>
      </c>
      <c r="Z23" s="921"/>
      <c r="AA23" s="922"/>
      <c r="AB23" s="86">
        <f>Z23*AA23</f>
        <v>0</v>
      </c>
      <c r="AC23" s="921"/>
      <c r="AD23" s="922"/>
      <c r="AE23" s="86">
        <f>AC23*AD23</f>
        <v>0</v>
      </c>
      <c r="AF23" s="921"/>
      <c r="AG23" s="922"/>
      <c r="AH23" s="86">
        <f>AF23*AG23</f>
        <v>0</v>
      </c>
      <c r="AI23" s="773"/>
      <c r="AJ23" s="773"/>
      <c r="AK23" s="86">
        <f>AI23*AJ23</f>
        <v>0</v>
      </c>
      <c r="AL23" s="921"/>
      <c r="AM23" s="922"/>
      <c r="AN23" s="86">
        <f>AL23*AM23</f>
        <v>0</v>
      </c>
      <c r="AO23" s="111"/>
      <c r="AP23" s="108">
        <f>SUM(B23,E23,H23,K23,N23,Q23,T23,W23,Z23,AC23,AF23,AI23,AL23)</f>
        <v>0</v>
      </c>
      <c r="AQ23" s="109">
        <f>SUM(D23,G23,J23,M23,P23,S23,V23,Y23,AB23,AE23,AH23,AK23,AN23)</f>
        <v>0</v>
      </c>
      <c r="AR23" s="96"/>
    </row>
    <row r="24" spans="1:44" ht="37.5" customHeight="1" thickBot="1" x14ac:dyDescent="0.4">
      <c r="A24" s="121" t="s">
        <v>322</v>
      </c>
      <c r="B24" s="116">
        <f>B23</f>
        <v>0</v>
      </c>
      <c r="C24" s="117" t="e">
        <f>D24/B24</f>
        <v>#DIV/0!</v>
      </c>
      <c r="D24" s="149">
        <f>D23</f>
        <v>0</v>
      </c>
      <c r="E24" s="116">
        <f>E23</f>
        <v>0</v>
      </c>
      <c r="F24" s="117" t="e">
        <f>G24/E24</f>
        <v>#DIV/0!</v>
      </c>
      <c r="G24" s="149">
        <f>G23</f>
        <v>0</v>
      </c>
      <c r="H24" s="116">
        <f>H23</f>
        <v>0</v>
      </c>
      <c r="I24" s="117" t="e">
        <f>J24/H24</f>
        <v>#DIV/0!</v>
      </c>
      <c r="J24" s="149">
        <f>J23</f>
        <v>0</v>
      </c>
      <c r="K24" s="116">
        <f>K23</f>
        <v>0</v>
      </c>
      <c r="L24" s="117" t="e">
        <f>M24/K24</f>
        <v>#DIV/0!</v>
      </c>
      <c r="M24" s="149">
        <f>M23</f>
        <v>0</v>
      </c>
      <c r="N24" s="116">
        <f>N23</f>
        <v>0</v>
      </c>
      <c r="O24" s="117" t="e">
        <f>P24/N24</f>
        <v>#DIV/0!</v>
      </c>
      <c r="P24" s="149">
        <f>P23</f>
        <v>0</v>
      </c>
      <c r="Q24" s="116">
        <f>Q23</f>
        <v>0</v>
      </c>
      <c r="R24" s="117" t="e">
        <f>S24/Q24</f>
        <v>#DIV/0!</v>
      </c>
      <c r="S24" s="149">
        <f>S23</f>
        <v>0</v>
      </c>
      <c r="T24" s="116">
        <f>T23</f>
        <v>0</v>
      </c>
      <c r="U24" s="117" t="e">
        <f>V24/T24</f>
        <v>#DIV/0!</v>
      </c>
      <c r="V24" s="149">
        <f>V23</f>
        <v>0</v>
      </c>
      <c r="W24" s="116">
        <f>W23</f>
        <v>0</v>
      </c>
      <c r="X24" s="117" t="e">
        <f>Y24/W24</f>
        <v>#DIV/0!</v>
      </c>
      <c r="Y24" s="149">
        <f>Y23</f>
        <v>0</v>
      </c>
      <c r="Z24" s="116">
        <f>Z23</f>
        <v>0</v>
      </c>
      <c r="AA24" s="117" t="e">
        <f>AB24/Z24</f>
        <v>#DIV/0!</v>
      </c>
      <c r="AB24" s="149">
        <f>AB23</f>
        <v>0</v>
      </c>
      <c r="AC24" s="116">
        <f>AC23</f>
        <v>0</v>
      </c>
      <c r="AD24" s="117" t="e">
        <f>AE24/AC24</f>
        <v>#DIV/0!</v>
      </c>
      <c r="AE24" s="149">
        <f>AE23</f>
        <v>0</v>
      </c>
      <c r="AF24" s="116">
        <f>AF23</f>
        <v>0</v>
      </c>
      <c r="AG24" s="117" t="e">
        <f>AH24/AF24</f>
        <v>#DIV/0!</v>
      </c>
      <c r="AH24" s="149">
        <f>AH23</f>
        <v>0</v>
      </c>
      <c r="AI24" s="116">
        <f>AI23</f>
        <v>0</v>
      </c>
      <c r="AJ24" s="117" t="e">
        <f>AK24/AI24</f>
        <v>#DIV/0!</v>
      </c>
      <c r="AK24" s="149">
        <f>AK23</f>
        <v>0</v>
      </c>
      <c r="AL24" s="116">
        <f>AL23</f>
        <v>0</v>
      </c>
      <c r="AM24" s="117" t="e">
        <f>AN24/AL24</f>
        <v>#DIV/0!</v>
      </c>
      <c r="AN24" s="149">
        <f>AN23</f>
        <v>0</v>
      </c>
      <c r="AO24" s="150"/>
      <c r="AP24" s="122">
        <f>SUM(B24,E24,H24,K24,N24,Q24,T24,W24,Z24,AC24,AF24,AI24,AL24)</f>
        <v>0</v>
      </c>
      <c r="AQ24" s="122">
        <f>SUM(D24,G24,J24,M24,P24,S24,V24,Y24,AB24,AE24,AH24,AK24,AN24)</f>
        <v>0</v>
      </c>
      <c r="AR24" s="143" t="e">
        <f>AQ24/AP24</f>
        <v>#DIV/0!</v>
      </c>
    </row>
    <row r="25" spans="1:44" ht="13" thickBot="1" x14ac:dyDescent="0.3">
      <c r="A25" s="101"/>
      <c r="B25" s="100"/>
      <c r="C25" s="100"/>
      <c r="D25" s="100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4"/>
      <c r="AR25" s="111"/>
    </row>
    <row r="26" spans="1:44" ht="48.75" customHeight="1" thickBot="1" x14ac:dyDescent="0.3">
      <c r="A26" s="112" t="s">
        <v>198</v>
      </c>
      <c r="B26" s="73" t="s">
        <v>179</v>
      </c>
      <c r="C26" s="73" t="s">
        <v>180</v>
      </c>
      <c r="D26" s="74" t="s">
        <v>181</v>
      </c>
      <c r="E26" s="73" t="s">
        <v>179</v>
      </c>
      <c r="F26" s="73" t="s">
        <v>180</v>
      </c>
      <c r="G26" s="74" t="s">
        <v>181</v>
      </c>
      <c r="H26" s="73" t="s">
        <v>179</v>
      </c>
      <c r="I26" s="73" t="s">
        <v>180</v>
      </c>
      <c r="J26" s="74" t="s">
        <v>181</v>
      </c>
      <c r="K26" s="73" t="s">
        <v>179</v>
      </c>
      <c r="L26" s="73" t="s">
        <v>180</v>
      </c>
      <c r="M26" s="74" t="s">
        <v>181</v>
      </c>
      <c r="N26" s="73" t="s">
        <v>179</v>
      </c>
      <c r="O26" s="73" t="s">
        <v>180</v>
      </c>
      <c r="P26" s="74" t="s">
        <v>181</v>
      </c>
      <c r="Q26" s="73" t="s">
        <v>179</v>
      </c>
      <c r="R26" s="73" t="s">
        <v>180</v>
      </c>
      <c r="S26" s="74" t="s">
        <v>181</v>
      </c>
      <c r="T26" s="73" t="s">
        <v>179</v>
      </c>
      <c r="U26" s="73" t="s">
        <v>180</v>
      </c>
      <c r="V26" s="74" t="s">
        <v>181</v>
      </c>
      <c r="W26" s="73" t="s">
        <v>179</v>
      </c>
      <c r="X26" s="73" t="s">
        <v>180</v>
      </c>
      <c r="Y26" s="74" t="s">
        <v>181</v>
      </c>
      <c r="Z26" s="73" t="s">
        <v>179</v>
      </c>
      <c r="AA26" s="73" t="s">
        <v>180</v>
      </c>
      <c r="AB26" s="74" t="s">
        <v>181</v>
      </c>
      <c r="AC26" s="73" t="s">
        <v>179</v>
      </c>
      <c r="AD26" s="73" t="s">
        <v>180</v>
      </c>
      <c r="AE26" s="74" t="s">
        <v>181</v>
      </c>
      <c r="AF26" s="73" t="s">
        <v>179</v>
      </c>
      <c r="AG26" s="73" t="s">
        <v>180</v>
      </c>
      <c r="AH26" s="74" t="s">
        <v>181</v>
      </c>
      <c r="AI26" s="73" t="s">
        <v>179</v>
      </c>
      <c r="AJ26" s="73" t="s">
        <v>180</v>
      </c>
      <c r="AK26" s="74" t="s">
        <v>181</v>
      </c>
      <c r="AL26" s="73" t="s">
        <v>179</v>
      </c>
      <c r="AM26" s="73" t="s">
        <v>180</v>
      </c>
      <c r="AN26" s="74" t="s">
        <v>181</v>
      </c>
      <c r="AO26" s="111"/>
      <c r="AP26" s="67" t="s">
        <v>183</v>
      </c>
      <c r="AQ26" s="68" t="s">
        <v>181</v>
      </c>
      <c r="AR26" s="71" t="s">
        <v>176</v>
      </c>
    </row>
    <row r="27" spans="1:44" ht="31" customHeight="1" thickBot="1" x14ac:dyDescent="0.3">
      <c r="A27" s="172" t="s">
        <v>196</v>
      </c>
      <c r="B27" s="923"/>
      <c r="C27" s="920"/>
      <c r="D27" s="83">
        <f>B27*C27</f>
        <v>0</v>
      </c>
      <c r="E27" s="773"/>
      <c r="F27" s="773"/>
      <c r="G27" s="83">
        <f>E27*F27</f>
        <v>0</v>
      </c>
      <c r="H27" s="919"/>
      <c r="I27" s="920"/>
      <c r="J27" s="83">
        <f>H27*I27</f>
        <v>0</v>
      </c>
      <c r="K27" s="919"/>
      <c r="L27" s="920"/>
      <c r="M27" s="83">
        <f>K27*L27</f>
        <v>0</v>
      </c>
      <c r="N27" s="773"/>
      <c r="O27" s="773"/>
      <c r="P27" s="83">
        <f>N27*O27</f>
        <v>0</v>
      </c>
      <c r="Q27" s="919"/>
      <c r="R27" s="920"/>
      <c r="S27" s="83">
        <f>Q27*R27</f>
        <v>0</v>
      </c>
      <c r="T27" s="773"/>
      <c r="U27" s="773"/>
      <c r="V27" s="83">
        <f>T27*U27</f>
        <v>0</v>
      </c>
      <c r="W27" s="919"/>
      <c r="X27" s="920"/>
      <c r="Y27" s="83">
        <f>W27*X27</f>
        <v>0</v>
      </c>
      <c r="Z27" s="919"/>
      <c r="AA27" s="920"/>
      <c r="AB27" s="83">
        <f>Z27*AA27</f>
        <v>0</v>
      </c>
      <c r="AC27" s="773"/>
      <c r="AD27" s="773"/>
      <c r="AE27" s="83">
        <f>AC27*AD27</f>
        <v>0</v>
      </c>
      <c r="AF27" s="919"/>
      <c r="AG27" s="920"/>
      <c r="AH27" s="83">
        <f>AF27*AG27</f>
        <v>0</v>
      </c>
      <c r="AI27" s="773"/>
      <c r="AJ27" s="773"/>
      <c r="AK27" s="83">
        <f>AI27*AJ27</f>
        <v>0</v>
      </c>
      <c r="AL27" s="919"/>
      <c r="AM27" s="920"/>
      <c r="AN27" s="83">
        <f>AL27*AM27</f>
        <v>0</v>
      </c>
      <c r="AO27" s="104"/>
      <c r="AP27" s="107">
        <f>SUM(B27,E27,H27,K27,N27,Q27,T27,W27,Z27,AC27,AF27,AI27,AL27)</f>
        <v>0</v>
      </c>
      <c r="AQ27" s="107">
        <f>SUM(D27,G27,J27,M27,P27,S27,V27,Y27,AB27,AE27,AH27,AK27,AN27)</f>
        <v>0</v>
      </c>
      <c r="AR27" s="95"/>
    </row>
    <row r="28" spans="1:44" ht="29.25" customHeight="1" thickBot="1" x14ac:dyDescent="0.3">
      <c r="A28" s="173" t="s">
        <v>195</v>
      </c>
      <c r="B28" s="923"/>
      <c r="C28" s="920"/>
      <c r="D28" s="83">
        <f>B28*C28</f>
        <v>0</v>
      </c>
      <c r="E28" s="919"/>
      <c r="F28" s="920"/>
      <c r="G28" s="83">
        <f>E28*F28</f>
        <v>0</v>
      </c>
      <c r="H28" s="919"/>
      <c r="I28" s="920"/>
      <c r="J28" s="83">
        <f>H28*I28</f>
        <v>0</v>
      </c>
      <c r="K28" s="919"/>
      <c r="L28" s="920"/>
      <c r="M28" s="83">
        <f>K28*L28</f>
        <v>0</v>
      </c>
      <c r="N28" s="919"/>
      <c r="O28" s="920"/>
      <c r="P28" s="83">
        <f>N28*O28</f>
        <v>0</v>
      </c>
      <c r="Q28" s="919"/>
      <c r="R28" s="920"/>
      <c r="S28" s="83">
        <f>Q28*R28</f>
        <v>0</v>
      </c>
      <c r="T28" s="919"/>
      <c r="U28" s="920"/>
      <c r="V28" s="83">
        <f>T28*U28</f>
        <v>0</v>
      </c>
      <c r="W28" s="919"/>
      <c r="X28" s="920"/>
      <c r="Y28" s="83">
        <f>W28*X28</f>
        <v>0</v>
      </c>
      <c r="Z28" s="919"/>
      <c r="AA28" s="920"/>
      <c r="AB28" s="83">
        <f>Z28*AA28</f>
        <v>0</v>
      </c>
      <c r="AC28" s="919"/>
      <c r="AD28" s="920"/>
      <c r="AE28" s="83">
        <f>AC28*AD28</f>
        <v>0</v>
      </c>
      <c r="AF28" s="919"/>
      <c r="AG28" s="920"/>
      <c r="AH28" s="83">
        <f>AF28*AG28</f>
        <v>0</v>
      </c>
      <c r="AI28" s="919"/>
      <c r="AJ28" s="920"/>
      <c r="AK28" s="83">
        <f>AI28*AJ28</f>
        <v>0</v>
      </c>
      <c r="AL28" s="919"/>
      <c r="AM28" s="920"/>
      <c r="AN28" s="83">
        <f>AL28*AM28</f>
        <v>0</v>
      </c>
      <c r="AO28" s="105"/>
      <c r="AP28" s="107">
        <f>SUM(B28,E28,H28,K28,N28,Q28,T28,W28,Z28,AC28,AF28,AI28,AL28)</f>
        <v>0</v>
      </c>
      <c r="AQ28" s="107">
        <f>SUM(D28,G28,J28,M28,P28,S28,V28,Y28,AB28,AE28,AH28,AK28,AN28)</f>
        <v>0</v>
      </c>
      <c r="AR28" s="118"/>
    </row>
    <row r="29" spans="1:44" ht="26.25" customHeight="1" thickBot="1" x14ac:dyDescent="0.3">
      <c r="A29" s="173" t="s">
        <v>197</v>
      </c>
      <c r="B29" s="923"/>
      <c r="C29" s="920"/>
      <c r="D29" s="83">
        <f>B29*C29</f>
        <v>0</v>
      </c>
      <c r="E29" s="919"/>
      <c r="F29" s="920"/>
      <c r="G29" s="83">
        <f>E29*F29</f>
        <v>0</v>
      </c>
      <c r="H29" s="919"/>
      <c r="I29" s="920"/>
      <c r="J29" s="83">
        <f>H29*I29</f>
        <v>0</v>
      </c>
      <c r="K29" s="919"/>
      <c r="L29" s="920"/>
      <c r="M29" s="83">
        <f>K29*L29</f>
        <v>0</v>
      </c>
      <c r="N29" s="919"/>
      <c r="O29" s="920"/>
      <c r="P29" s="83">
        <f>N29*O29</f>
        <v>0</v>
      </c>
      <c r="Q29" s="919"/>
      <c r="R29" s="920"/>
      <c r="S29" s="83">
        <f>Q29*R29</f>
        <v>0</v>
      </c>
      <c r="T29" s="773"/>
      <c r="U29" s="773"/>
      <c r="V29" s="83">
        <f>T29*U29</f>
        <v>0</v>
      </c>
      <c r="W29" s="919"/>
      <c r="X29" s="920"/>
      <c r="Y29" s="83">
        <f>W29*X29</f>
        <v>0</v>
      </c>
      <c r="Z29" s="919"/>
      <c r="AA29" s="920"/>
      <c r="AB29" s="83">
        <f>Z29*AA29</f>
        <v>0</v>
      </c>
      <c r="AC29" s="919"/>
      <c r="AD29" s="920"/>
      <c r="AE29" s="83">
        <f>AC29*AD29</f>
        <v>0</v>
      </c>
      <c r="AF29" s="919"/>
      <c r="AG29" s="920"/>
      <c r="AH29" s="83">
        <f>AF29*AG29</f>
        <v>0</v>
      </c>
      <c r="AI29" s="773"/>
      <c r="AJ29" s="773"/>
      <c r="AK29" s="83">
        <f>AI29*AJ29</f>
        <v>0</v>
      </c>
      <c r="AL29" s="919"/>
      <c r="AM29" s="920"/>
      <c r="AN29" s="83">
        <f>AL29*AM29</f>
        <v>0</v>
      </c>
      <c r="AO29" s="105"/>
      <c r="AP29" s="107">
        <f>SUM(B29,E29,H29,K29,N29,Q29,T29,W29,Z29,AC29,AF29,AI29,AL29)</f>
        <v>0</v>
      </c>
      <c r="AQ29" s="107">
        <f>SUM(D29,G29,J29,M29,P29,S29,V29,Y29,AB29,AE29,AH29,AK29,AN29)</f>
        <v>0</v>
      </c>
      <c r="AR29" s="118"/>
    </row>
    <row r="30" spans="1:44" ht="26.25" customHeight="1" thickBot="1" x14ac:dyDescent="0.3">
      <c r="A30" s="174" t="s">
        <v>324</v>
      </c>
      <c r="B30" s="923"/>
      <c r="C30" s="920"/>
      <c r="D30" s="83"/>
      <c r="E30" s="919"/>
      <c r="F30" s="920"/>
      <c r="G30" s="83"/>
      <c r="H30" s="919"/>
      <c r="I30" s="923"/>
      <c r="J30" s="83"/>
      <c r="K30" s="919"/>
      <c r="L30" s="920"/>
      <c r="M30" s="83"/>
      <c r="N30" s="919"/>
      <c r="O30" s="920"/>
      <c r="P30" s="83"/>
      <c r="Q30" s="919"/>
      <c r="R30" s="920"/>
      <c r="S30" s="83"/>
      <c r="T30" s="773"/>
      <c r="U30" s="773"/>
      <c r="V30" s="83"/>
      <c r="W30" s="919"/>
      <c r="X30" s="923"/>
      <c r="Y30" s="83"/>
      <c r="Z30" s="919"/>
      <c r="AA30" s="920"/>
      <c r="AB30" s="83"/>
      <c r="AC30" s="919"/>
      <c r="AD30" s="920"/>
      <c r="AE30" s="83"/>
      <c r="AF30" s="919"/>
      <c r="AG30" s="920"/>
      <c r="AH30" s="83"/>
      <c r="AI30" s="773"/>
      <c r="AJ30" s="773"/>
      <c r="AK30" s="83"/>
      <c r="AL30" s="919"/>
      <c r="AM30" s="920"/>
      <c r="AN30" s="83"/>
      <c r="AO30" s="105"/>
      <c r="AP30" s="107"/>
      <c r="AQ30" s="107"/>
      <c r="AR30" s="118"/>
    </row>
    <row r="31" spans="1:44" ht="36" customHeight="1" thickBot="1" x14ac:dyDescent="0.3">
      <c r="A31" s="174" t="s">
        <v>324</v>
      </c>
      <c r="B31" s="923"/>
      <c r="C31" s="920"/>
      <c r="D31" s="83">
        <f>B31*C31</f>
        <v>0</v>
      </c>
      <c r="E31" s="919"/>
      <c r="F31" s="920"/>
      <c r="G31" s="83">
        <f>E31*F31</f>
        <v>0</v>
      </c>
      <c r="H31" s="773"/>
      <c r="I31" s="773"/>
      <c r="J31" s="83">
        <f>H31*I31</f>
        <v>0</v>
      </c>
      <c r="K31" s="919"/>
      <c r="L31" s="920"/>
      <c r="M31" s="83">
        <f>K31*L31</f>
        <v>0</v>
      </c>
      <c r="N31" s="919"/>
      <c r="O31" s="920"/>
      <c r="P31" s="83">
        <f>N31*O31</f>
        <v>0</v>
      </c>
      <c r="Q31" s="919"/>
      <c r="R31" s="920"/>
      <c r="S31" s="83">
        <f>Q31*R31</f>
        <v>0</v>
      </c>
      <c r="T31" s="773"/>
      <c r="U31" s="773"/>
      <c r="V31" s="83">
        <f>T31*U31</f>
        <v>0</v>
      </c>
      <c r="W31" s="773"/>
      <c r="X31" s="773"/>
      <c r="Y31" s="83">
        <f>W31*X31</f>
        <v>0</v>
      </c>
      <c r="Z31" s="919"/>
      <c r="AA31" s="920"/>
      <c r="AB31" s="83">
        <f>Z31*AA31</f>
        <v>0</v>
      </c>
      <c r="AC31" s="919"/>
      <c r="AD31" s="920"/>
      <c r="AE31" s="83">
        <f>AC31*AD31</f>
        <v>0</v>
      </c>
      <c r="AF31" s="919"/>
      <c r="AG31" s="920"/>
      <c r="AH31" s="83">
        <f>AF31*AG31</f>
        <v>0</v>
      </c>
      <c r="AI31" s="773"/>
      <c r="AJ31" s="773"/>
      <c r="AK31" s="83">
        <f>AI31*AJ31</f>
        <v>0</v>
      </c>
      <c r="AL31" s="919"/>
      <c r="AM31" s="920"/>
      <c r="AN31" s="83">
        <f>AL31*AM31</f>
        <v>0</v>
      </c>
      <c r="AO31" s="105"/>
      <c r="AP31" s="107">
        <f>SUM(B31,E31,H31,K31,N31,Q31,T31,W31,Z31,AC31,AF31,AI31,AL31)</f>
        <v>0</v>
      </c>
      <c r="AQ31" s="107">
        <f>SUM(D31,G31,J31,M31,P31,S31,V31,Y31,AB31,AE31,AH31,AK31,AN31)</f>
        <v>0</v>
      </c>
      <c r="AR31" s="118"/>
    </row>
    <row r="32" spans="1:44" ht="45.75" customHeight="1" thickBot="1" x14ac:dyDescent="0.3">
      <c r="A32" s="126" t="s">
        <v>323</v>
      </c>
      <c r="B32" s="144">
        <f>SUM(B27:B31)</f>
        <v>0</v>
      </c>
      <c r="C32" s="145" t="e">
        <f>D32/B32</f>
        <v>#DIV/0!</v>
      </c>
      <c r="D32" s="86">
        <f>SUM(D27:D31)</f>
        <v>0</v>
      </c>
      <c r="E32" s="144">
        <f>SUM(E27:E31)</f>
        <v>0</v>
      </c>
      <c r="F32" s="145" t="e">
        <f>G32/E32</f>
        <v>#DIV/0!</v>
      </c>
      <c r="G32" s="86">
        <f>SUM(G27:G31)</f>
        <v>0</v>
      </c>
      <c r="H32" s="144">
        <f>SUM(H27:H31)</f>
        <v>0</v>
      </c>
      <c r="I32" s="145" t="e">
        <f>J32/H32</f>
        <v>#DIV/0!</v>
      </c>
      <c r="J32" s="86">
        <f>SUM(J27:J31)</f>
        <v>0</v>
      </c>
      <c r="K32" s="144">
        <f>SUM(K27:K31)</f>
        <v>0</v>
      </c>
      <c r="L32" s="145" t="e">
        <f>M32/K32</f>
        <v>#DIV/0!</v>
      </c>
      <c r="M32" s="86">
        <f>SUM(M27:M31)</f>
        <v>0</v>
      </c>
      <c r="N32" s="144">
        <f>SUM(N27:N31)</f>
        <v>0</v>
      </c>
      <c r="O32" s="145" t="e">
        <f>P32/N32</f>
        <v>#DIV/0!</v>
      </c>
      <c r="P32" s="86">
        <f>SUM(P27:P31)</f>
        <v>0</v>
      </c>
      <c r="Q32" s="144">
        <f>SUM(Q27:Q31)</f>
        <v>0</v>
      </c>
      <c r="R32" s="145" t="e">
        <f>S32/Q32</f>
        <v>#DIV/0!</v>
      </c>
      <c r="S32" s="86">
        <f>SUM(S27:S31)</f>
        <v>0</v>
      </c>
      <c r="T32" s="144">
        <f>SUM(T27:T31)</f>
        <v>0</v>
      </c>
      <c r="U32" s="145" t="e">
        <f>V32/T32</f>
        <v>#DIV/0!</v>
      </c>
      <c r="V32" s="86">
        <f>SUM(V27:V31)</f>
        <v>0</v>
      </c>
      <c r="W32" s="144">
        <f>SUM(W27:W31)</f>
        <v>0</v>
      </c>
      <c r="X32" s="145" t="e">
        <f>Y32/W32</f>
        <v>#DIV/0!</v>
      </c>
      <c r="Y32" s="86">
        <f>SUM(Y27:Y31)</f>
        <v>0</v>
      </c>
      <c r="Z32" s="144">
        <f>SUM(Z27:Z31)</f>
        <v>0</v>
      </c>
      <c r="AA32" s="145" t="e">
        <f>AB32/Z32</f>
        <v>#DIV/0!</v>
      </c>
      <c r="AB32" s="86">
        <f>SUM(AB27:AB31)</f>
        <v>0</v>
      </c>
      <c r="AC32" s="144">
        <f>SUM(AC27:AC31)</f>
        <v>0</v>
      </c>
      <c r="AD32" s="145" t="e">
        <f>AE32/AC32</f>
        <v>#DIV/0!</v>
      </c>
      <c r="AE32" s="86">
        <f>SUM(AE27:AE31)</f>
        <v>0</v>
      </c>
      <c r="AF32" s="144">
        <f>SUM(AF27:AF31)</f>
        <v>0</v>
      </c>
      <c r="AG32" s="145" t="e">
        <f>AH32/AF32</f>
        <v>#DIV/0!</v>
      </c>
      <c r="AH32" s="86">
        <f>SUM(AH27:AH31)</f>
        <v>0</v>
      </c>
      <c r="AI32" s="144">
        <f>SUM(AI27:AI31)</f>
        <v>0</v>
      </c>
      <c r="AJ32" s="145" t="e">
        <f>AK32/AI32</f>
        <v>#DIV/0!</v>
      </c>
      <c r="AK32" s="86">
        <f>SUM(AK27:AK31)</f>
        <v>0</v>
      </c>
      <c r="AL32" s="144">
        <f>SUM(AL27:AL31)</f>
        <v>0</v>
      </c>
      <c r="AM32" s="145" t="e">
        <f>AN32/AL32</f>
        <v>#DIV/0!</v>
      </c>
      <c r="AN32" s="86">
        <f>SUM(AN27:AN31)</f>
        <v>0</v>
      </c>
      <c r="AO32" s="146"/>
      <c r="AP32" s="147">
        <f>SUM(B32,E32,H32,K32,N32,Q32,T32,W32,Z32,AC32,AF32,AI32,AL32)</f>
        <v>0</v>
      </c>
      <c r="AQ32" s="147">
        <f>SUM(D32,G32,J32,M32,P32,S32,V32,Y32,AB32,AE32,AH32,AK32,AN32)</f>
        <v>0</v>
      </c>
      <c r="AR32" s="148" t="e">
        <f>AQ32/AP32</f>
        <v>#DIV/0!</v>
      </c>
    </row>
    <row r="33" spans="1:44" ht="13" thickBot="1" x14ac:dyDescent="0.3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4"/>
    </row>
  </sheetData>
  <sheetProtection algorithmName="SHA-512" hashValue="aUL6Z7PYL4y0vjFQY5gSqox6IRSz2luIgw0by3nRfpl3+R/CPEW5gpwl21EHzNn8FD+1QFqtBSkVczbcjA8bdg==" saltValue="TmRt82/ShX1dcsGExRnNUg==" spinCount="100000" sheet="1" objects="1" scenarios="1"/>
  <mergeCells count="18">
    <mergeCell ref="AR6:AR10"/>
    <mergeCell ref="AR3:BO3"/>
    <mergeCell ref="B4:D4"/>
    <mergeCell ref="E4:G4"/>
    <mergeCell ref="W4:Y4"/>
    <mergeCell ref="Z4:AB4"/>
    <mergeCell ref="AC4:AE4"/>
    <mergeCell ref="AF4:AH4"/>
    <mergeCell ref="H4:J4"/>
    <mergeCell ref="A2:AQ2"/>
    <mergeCell ref="A3:AQ3"/>
    <mergeCell ref="AI4:AK4"/>
    <mergeCell ref="AL4:AN4"/>
    <mergeCell ref="AP4:AQ4"/>
    <mergeCell ref="K4:M4"/>
    <mergeCell ref="N4:P4"/>
    <mergeCell ref="Q4:S4"/>
    <mergeCell ref="T4:V4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&amp;L&amp;"Arial,Grassetto"&amp;8&amp;Z&amp;F&amp;R&amp;"Arial,Grassetto"&amp;8&amp;A</oddHeader>
    <oddFooter>&amp;L&amp;D&amp;R&amp;T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LEGENDA</vt:lpstr>
      <vt:lpstr>Detailed Lump Sum Budget</vt:lpstr>
      <vt:lpstr>GANTT</vt:lpstr>
      <vt:lpstr>BUDGET HE</vt:lpstr>
      <vt:lpstr>Personnel A.1 - A.2</vt:lpstr>
      <vt:lpstr>Subcontracting</vt:lpstr>
      <vt:lpstr>Travel</vt:lpstr>
      <vt:lpstr>Equipment (Depreciation)</vt:lpstr>
      <vt:lpstr>Other Good and Services</vt:lpstr>
      <vt:lpstr>calcolo dottorandi  (2)</vt:lpstr>
    </vt:vector>
  </TitlesOfParts>
  <Company>unimi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ERC</dc:title>
  <dc:creator>Bruno Zampaglione</dc:creator>
  <cp:lastModifiedBy>Officina LS</cp:lastModifiedBy>
  <cp:lastPrinted>2021-04-11T05:04:27Z</cp:lastPrinted>
  <dcterms:created xsi:type="dcterms:W3CDTF">2006-02-27T13:33:59Z</dcterms:created>
  <dcterms:modified xsi:type="dcterms:W3CDTF">2025-07-09T13:30:47Z</dcterms:modified>
</cp:coreProperties>
</file>