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mc:AlternateContent xmlns:mc="http://schemas.openxmlformats.org/markup-compatibility/2006">
    <mc:Choice Requires="x15">
      <x15ac:absPath xmlns:x15ac="http://schemas.microsoft.com/office/spreadsheetml/2010/11/ac" url="C:\Users\miolia\Downloads\"/>
    </mc:Choice>
  </mc:AlternateContent>
  <xr:revisionPtr revIDLastSave="0" documentId="13_ncr:1_{70EB2960-D287-48F4-B571-04F9C2425B58}" xr6:coauthVersionLast="36" xr6:coauthVersionMax="46" xr10:uidLastSave="{00000000-0000-0000-0000-000000000000}"/>
  <bookViews>
    <workbookView xWindow="0" yWindow="0" windowWidth="19995" windowHeight="6825" firstSheet="5" activeTab="6" xr2:uid="{00000000-000D-0000-FFFF-FFFF00000000}"/>
  </bookViews>
  <sheets>
    <sheet name="BudgetTotale" sheetId="1" r:id="rId1"/>
    <sheet name="Spese di coordin. UNIMI" sheetId="5" r:id="rId2"/>
    <sheet name="Pers.Strutt UNIMI" sheetId="6" r:id="rId3"/>
    <sheet name="CostiPers. da arruolare UNIMI" sheetId="2" r:id="rId4"/>
    <sheet name="Spese Attività Esterne " sheetId="8" r:id="rId5"/>
    <sheet name="Ammortamento UNIMI   " sheetId="3" r:id="rId6"/>
    <sheet name="Cofinanz UNIMI 10%" sheetId="7" r:id="rId7"/>
    <sheet name="Sostenibilità economica" sheetId="4" r:id="rId8"/>
  </sheets>
  <calcPr calcId="191029" concurrentCalc="0"/>
</workbook>
</file>

<file path=xl/calcChain.xml><?xml version="1.0" encoding="utf-8"?>
<calcChain xmlns="http://schemas.openxmlformats.org/spreadsheetml/2006/main">
  <c r="B9" i="7" l="1"/>
  <c r="F4" i="2"/>
  <c r="H4" i="2"/>
  <c r="F5" i="2"/>
  <c r="H5" i="2"/>
  <c r="F6" i="2"/>
  <c r="H6" i="2"/>
  <c r="F7" i="2"/>
  <c r="H7" i="2"/>
  <c r="F8" i="2"/>
  <c r="H8" i="2"/>
  <c r="F9" i="2"/>
  <c r="H9" i="2"/>
  <c r="F10" i="2"/>
  <c r="H10" i="2"/>
  <c r="F11" i="2"/>
  <c r="H11" i="2"/>
  <c r="F12" i="2"/>
  <c r="H12" i="2"/>
  <c r="H13" i="2"/>
  <c r="C14" i="1"/>
  <c r="C15" i="1"/>
  <c r="C18" i="1"/>
  <c r="D15" i="1"/>
  <c r="D18" i="1"/>
  <c r="D8" i="8"/>
  <c r="C19" i="1"/>
  <c r="C21" i="1"/>
  <c r="D11" i="4"/>
  <c r="C32" i="1"/>
  <c r="I21" i="1"/>
  <c r="E15" i="1"/>
  <c r="E18" i="1"/>
  <c r="J21" i="1"/>
  <c r="F15" i="1"/>
  <c r="F18" i="1"/>
  <c r="K21" i="1"/>
  <c r="H21" i="1"/>
  <c r="D5" i="4"/>
  <c r="F8" i="3"/>
  <c r="F9" i="3"/>
  <c r="F10" i="3"/>
  <c r="F11" i="3"/>
  <c r="F12" i="3"/>
  <c r="F13" i="3"/>
  <c r="F14" i="3"/>
  <c r="F15" i="3"/>
  <c r="F16" i="3"/>
  <c r="F17" i="3"/>
  <c r="F18" i="3"/>
  <c r="C20" i="1"/>
  <c r="D6" i="4"/>
  <c r="D7" i="4"/>
  <c r="D8" i="4"/>
  <c r="D9" i="4"/>
  <c r="B9" i="5"/>
  <c r="C22" i="1"/>
  <c r="D10" i="4"/>
  <c r="B18" i="3"/>
  <c r="F20" i="3"/>
  <c r="D12" i="4"/>
  <c r="D14" i="4"/>
  <c r="B10" i="5"/>
  <c r="B11" i="5"/>
  <c r="C9" i="5"/>
  <c r="D23" i="1"/>
  <c r="E23" i="1"/>
  <c r="F23" i="1"/>
  <c r="C23" i="1"/>
  <c r="C25" i="1"/>
  <c r="D3" i="4"/>
  <c r="D15" i="4"/>
  <c r="B8" i="7"/>
  <c r="C27" i="1"/>
  <c r="B10" i="7"/>
  <c r="G21" i="1"/>
  <c r="G15" i="1"/>
  <c r="G17" i="1"/>
  <c r="G16" i="1"/>
  <c r="G18" i="1"/>
  <c r="G19" i="1"/>
  <c r="C8" i="7"/>
  <c r="F27" i="1"/>
  <c r="F25" i="1"/>
  <c r="D25" i="1"/>
  <c r="E25" i="1"/>
  <c r="G25" i="1"/>
  <c r="G23" i="1"/>
  <c r="G22" i="1"/>
  <c r="C8" i="5"/>
  <c r="H22" i="1"/>
  <c r="I19" i="1"/>
  <c r="J19" i="1"/>
  <c r="K19" i="1"/>
  <c r="H19" i="1"/>
  <c r="G14" i="1"/>
  <c r="F3" i="6"/>
  <c r="H3" i="6"/>
  <c r="F4" i="6"/>
  <c r="H4" i="6"/>
  <c r="F5" i="6"/>
  <c r="H5" i="6"/>
  <c r="F6" i="6"/>
  <c r="H6" i="6"/>
  <c r="F7" i="6"/>
  <c r="H7" i="6"/>
  <c r="F8" i="6"/>
  <c r="H8" i="6"/>
  <c r="F9" i="6"/>
  <c r="H9" i="6"/>
  <c r="F10" i="6"/>
  <c r="H10" i="6"/>
  <c r="F11" i="6"/>
  <c r="H11" i="6"/>
  <c r="H12" i="6"/>
  <c r="E27" i="1"/>
  <c r="D27" i="1"/>
  <c r="G27" i="1"/>
  <c r="G20" i="1"/>
  <c r="G13" i="1"/>
  <c r="H25" i="1"/>
  <c r="G12" i="6"/>
  <c r="G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Alessandro Mioli</author>
    <author>zampaglioneb</author>
  </authors>
  <commentList>
    <comment ref="H19" authorId="0" shapeId="0" xr:uid="{8CACC513-81AC-46B4-8AED-32E944DB1657}">
      <text>
        <r>
          <rPr>
            <sz val="9"/>
            <color indexed="81"/>
            <rFont val="Calibri"/>
            <family val="2"/>
            <scheme val="minor"/>
          </rPr>
          <t>Check (D) UNIMI</t>
        </r>
      </text>
    </comment>
    <comment ref="I19" authorId="0" shapeId="0" xr:uid="{F8C5D82D-1491-47BE-A2C3-797B44C3F405}">
      <text>
        <r>
          <rPr>
            <sz val="9"/>
            <color indexed="81"/>
            <rFont val="Calibri"/>
            <family val="2"/>
            <scheme val="minor"/>
          </rPr>
          <t>Check (D) Partner1</t>
        </r>
      </text>
    </comment>
    <comment ref="J19" authorId="0" shapeId="0" xr:uid="{2229DF20-C148-4131-BFA3-BFA8FC81A212}">
      <text>
        <r>
          <rPr>
            <sz val="9"/>
            <color indexed="81"/>
            <rFont val="Calibri"/>
            <family val="2"/>
            <scheme val="minor"/>
          </rPr>
          <t>Check (D) Partner2</t>
        </r>
      </text>
    </comment>
    <comment ref="K19" authorId="1" shapeId="0" xr:uid="{65607D48-C7DA-4707-89EF-9E3292686035}">
      <text>
        <r>
          <rPr>
            <sz val="9"/>
            <color indexed="81"/>
            <rFont val="Calibri"/>
            <family val="2"/>
            <scheme val="minor"/>
          </rPr>
          <t>Check (D)                            Partner3</t>
        </r>
        <r>
          <rPr>
            <sz val="9"/>
            <color indexed="81"/>
            <rFont val="Tahoma"/>
            <family val="2"/>
          </rPr>
          <t xml:space="preserve">
</t>
        </r>
      </text>
    </comment>
    <comment ref="H21" authorId="0" shapeId="0" xr:uid="{837FC42C-B08A-46C7-85BB-B6BA4AA9FF9E}">
      <text>
        <r>
          <rPr>
            <sz val="9"/>
            <color indexed="81"/>
            <rFont val="Tahoma"/>
            <family val="2"/>
          </rPr>
          <t>Check (F)
UNIMI</t>
        </r>
      </text>
    </comment>
    <comment ref="I21" authorId="0" shapeId="0" xr:uid="{B5F3C5C3-E4F0-4FFA-9F34-33870D97C27B}">
      <text>
        <r>
          <rPr>
            <sz val="9"/>
            <color indexed="81"/>
            <rFont val="Tahoma"/>
            <family val="2"/>
          </rPr>
          <t>Check (F)
Partner1</t>
        </r>
      </text>
    </comment>
    <comment ref="J21" authorId="0" shapeId="0" xr:uid="{A33618B2-DFA8-4218-9DA8-87B19607FA4D}">
      <text>
        <r>
          <rPr>
            <sz val="9"/>
            <color indexed="81"/>
            <rFont val="Tahoma"/>
            <family val="2"/>
          </rPr>
          <t>Check (F)
Partner2</t>
        </r>
      </text>
    </comment>
    <comment ref="K21" authorId="0" shapeId="0" xr:uid="{B3DA8375-9C55-4827-A1BA-176AE6DD7320}">
      <text>
        <r>
          <rPr>
            <sz val="9"/>
            <color indexed="81"/>
            <rFont val="Tahoma"/>
            <family val="2"/>
          </rPr>
          <t>Check (F)
Partner3</t>
        </r>
      </text>
    </comment>
  </commentList>
</comments>
</file>

<file path=xl/sharedStrings.xml><?xml version="1.0" encoding="utf-8"?>
<sst xmlns="http://schemas.openxmlformats.org/spreadsheetml/2006/main" count="144" uniqueCount="130">
  <si>
    <t>COSTI AMMISSIBILI</t>
  </si>
  <si>
    <t>TOTALE</t>
  </si>
  <si>
    <t>NOME</t>
  </si>
  <si>
    <t>COGNOME</t>
  </si>
  <si>
    <t>RUOLO IN UNIMI</t>
  </si>
  <si>
    <t>COMPILAZIONE OBBLIGATORIA</t>
  </si>
  <si>
    <t>Finanziatore</t>
  </si>
  <si>
    <t xml:space="preserve">Responsabile Scientifico </t>
  </si>
  <si>
    <t>cliccare solo sulle caselle evidenziate in giallo</t>
  </si>
  <si>
    <t>Acronimo/Titolo Progetto</t>
  </si>
  <si>
    <t xml:space="preserve">  Partner  - UNIMI</t>
  </si>
  <si>
    <t>DURATA   MESI PROGETTO :  ____</t>
  </si>
  <si>
    <t xml:space="preserve">Calcolo costi di ammortamento per ATTREZZATURE, STRUMENTAZIONI </t>
  </si>
  <si>
    <t xml:space="preserve">DESCRIZIONE ATTREZZATURE </t>
  </si>
  <si>
    <t>COSTO TOTALE</t>
  </si>
  <si>
    <t xml:space="preserve">PERIODO AMMORTAMENTO
60 mesi Attrezzature scientifiche
36 Attrezzature informatiche                                                </t>
  </si>
  <si>
    <t xml:space="preserve">MESI DI UTILIZZO NEL PROGETTO   </t>
  </si>
  <si>
    <r>
      <t xml:space="preserve">% UTILIZZO NEL PROGETTO                      </t>
    </r>
    <r>
      <rPr>
        <b/>
        <sz val="8"/>
        <color indexed="60"/>
        <rFont val="Calibri"/>
        <family val="2"/>
        <scheme val="minor"/>
      </rPr>
      <t>(si consiglia di non prevedere il 100%)</t>
    </r>
  </si>
  <si>
    <t>TOTALE AMMORTAMENTO AMMISSIBILE</t>
  </si>
  <si>
    <t>TOTALE PARZIALE ATTREZZATURE SCIENTIFICHE</t>
  </si>
  <si>
    <t>TOTALE PARZIALE ATTTREZZATURE INFORMATICHE</t>
  </si>
  <si>
    <t>Totale IMPORTO AMMISSIBILE</t>
  </si>
  <si>
    <t xml:space="preserve">N.B.: </t>
  </si>
  <si>
    <t>ATTENZIONE</t>
  </si>
  <si>
    <t xml:space="preserve"> le attrezzature scientifiche hanno un periodo di deprezzamento pari a 60  mesi,  quelle informatiche, hanno un periodo di deprezzamento pari a 36 mesi                                                                         (si consiglia di acquistarle all'inizio del progetto)</t>
  </si>
  <si>
    <t>- le attrezzature possono essere utilizzate anche per altri progetti (si riduce la % di utilizzo sul progetto)</t>
  </si>
  <si>
    <t>ENTRATE</t>
  </si>
  <si>
    <t>COSTI   REALI</t>
  </si>
  <si>
    <t xml:space="preserve">Quota acquisto attrezzature </t>
  </si>
  <si>
    <t>TOT USCITE EFFETTIVE</t>
  </si>
  <si>
    <t xml:space="preserve">Topic: </t>
  </si>
  <si>
    <t>TIPOLOGIA CONTRATTUALE</t>
  </si>
  <si>
    <t xml:space="preserve">Materiali e beni di consumo </t>
  </si>
  <si>
    <t>Missioni e viaggi</t>
  </si>
  <si>
    <t xml:space="preserve">Spese generali </t>
  </si>
  <si>
    <t xml:space="preserve">TOTALE </t>
  </si>
  <si>
    <t>MESI SUL PROGETTO</t>
  </si>
  <si>
    <t>MESI/ANNO</t>
  </si>
  <si>
    <t>Quota attrezzature non rendicontabile</t>
  </si>
  <si>
    <t>Proponente/Capofila/ Partner</t>
  </si>
  <si>
    <t>UNIMI</t>
  </si>
  <si>
    <t>MIPAAF BIOLOGICO</t>
  </si>
  <si>
    <t>Spese per il personale (A)</t>
  </si>
  <si>
    <t>Missioni (B)</t>
  </si>
  <si>
    <t>Materiali di consumo ( C)</t>
  </si>
  <si>
    <t>MAX 25% di A+B+C</t>
  </si>
  <si>
    <t>Spese di coordinamento</t>
  </si>
  <si>
    <t>MAX 10% di A+B+C+D</t>
  </si>
  <si>
    <t>CONTRIBUTO MIPAAF (90% delle spese ammissibili)</t>
  </si>
  <si>
    <t>Contributo MIPAAF</t>
  </si>
  <si>
    <t>SPESE PER ATTIVITA' DI COORDINAMENTO</t>
  </si>
  <si>
    <t>CATEGORIE DI COSTO</t>
  </si>
  <si>
    <t>SPESA AMMESSA</t>
  </si>
  <si>
    <t>a) Personale a tempo determinato</t>
  </si>
  <si>
    <t>b) Missioni nazionali ed estere</t>
  </si>
  <si>
    <t>c) Spese per la divulgazione dei risultati compreso il video di presentazione del progetto</t>
  </si>
  <si>
    <t>d) Monitoraggio</t>
  </si>
  <si>
    <t>e) Eventuale Altro (voce da specificare)</t>
  </si>
  <si>
    <t>f) Spese generali (max 10% di a)+b)+c)+d)+e)</t>
  </si>
  <si>
    <t>Subcontratti</t>
  </si>
  <si>
    <t>differenza non ammortazzibile da inputare su Overheads o  altri  fondi</t>
  </si>
  <si>
    <t>MIPAAF</t>
  </si>
  <si>
    <t>max   36 mesi</t>
  </si>
  <si>
    <t xml:space="preserve">Durata in mesi </t>
  </si>
  <si>
    <t xml:space="preserve">Titolo Progetto: </t>
  </si>
  <si>
    <t xml:space="preserve">PERSONALE STRUTTURATO </t>
  </si>
  <si>
    <t xml:space="preserve">COSTO TOTALE </t>
  </si>
  <si>
    <t>MESI PREVISTI SUL PROGETTO</t>
  </si>
  <si>
    <t>COSTO MESE/UOMO</t>
  </si>
  <si>
    <t>"- NOME PARTNER 1-"
Ente pubblico</t>
  </si>
  <si>
    <t>"- NOME PARTNER 2-" 
Ente Pubblico</t>
  </si>
  <si>
    <r>
      <t xml:space="preserve">"- NOME PARTNER 3-" 
</t>
    </r>
    <r>
      <rPr>
        <b/>
        <u val="singleAccounting"/>
        <sz val="11"/>
        <color theme="1"/>
        <rFont val="Arial Black"/>
        <family val="2"/>
      </rPr>
      <t>Ente Privato</t>
    </r>
  </si>
  <si>
    <r>
      <t xml:space="preserve">COSTO LORDO ANNUO
</t>
    </r>
    <r>
      <rPr>
        <sz val="11"/>
        <color rgb="FFC00000"/>
        <rFont val="Calibri"/>
        <family val="2"/>
        <scheme val="minor"/>
      </rPr>
      <t xml:space="preserve"> </t>
    </r>
    <r>
      <rPr>
        <b/>
        <u/>
        <sz val="11"/>
        <color rgb="FFC00000"/>
        <rFont val="Calibri"/>
        <family val="2"/>
        <scheme val="minor"/>
      </rPr>
      <t>AL NETTO DELL'IRAP</t>
    </r>
  </si>
  <si>
    <r>
      <rPr>
        <b/>
        <u/>
        <sz val="11"/>
        <color theme="1"/>
        <rFont val="Calibri"/>
        <family val="2"/>
        <scheme val="minor"/>
      </rPr>
      <t xml:space="preserve">PERSONALE DA ARRUOLARE </t>
    </r>
    <r>
      <rPr>
        <sz val="11"/>
        <color theme="1"/>
        <rFont val="Calibri"/>
        <family val="2"/>
        <scheme val="minor"/>
      </rPr>
      <t xml:space="preserve">(Ricercatori, Tecnici/Amministrativi, Personale ausiliario, Borse di studio , Dottorati, collaborazioni) </t>
    </r>
  </si>
  <si>
    <t>digitare solo sulle caselle in giallo</t>
  </si>
  <si>
    <r>
      <t xml:space="preserve">COSTO LORDO ANNUO  </t>
    </r>
    <r>
      <rPr>
        <b/>
        <u/>
        <sz val="11"/>
        <color rgb="FFC00000"/>
        <rFont val="Calibri"/>
        <family val="2"/>
        <scheme val="minor"/>
      </rPr>
      <t>AL NETTO DELL'IRAP</t>
    </r>
  </si>
  <si>
    <t>SUBTOTALE A+B+C</t>
  </si>
  <si>
    <r>
      <rPr>
        <b/>
        <sz val="14"/>
        <color rgb="FFC00000"/>
        <rFont val="Arial Black"/>
        <family val="2"/>
      </rPr>
      <t>*</t>
    </r>
    <r>
      <rPr>
        <b/>
        <sz val="11"/>
        <color theme="1"/>
        <rFont val="Arial Black"/>
        <family val="2"/>
      </rPr>
      <t xml:space="preserve">Spese generali F </t>
    </r>
    <r>
      <rPr>
        <b/>
        <sz val="10"/>
        <color rgb="FFC00000"/>
        <rFont val="Arial Black"/>
        <family val="2"/>
      </rPr>
      <t>(max 10% di A+B+C+D)</t>
    </r>
  </si>
  <si>
    <t xml:space="preserve">C) Materiali di consumo </t>
  </si>
  <si>
    <t>B) Missioni nazionali ed estere</t>
  </si>
  <si>
    <t>A) Personale a tempo determinato</t>
  </si>
  <si>
    <t xml:space="preserve">D) Servizi/Subcontratti </t>
  </si>
  <si>
    <t>E) Attrezzature</t>
  </si>
  <si>
    <t xml:space="preserve"> COFINANZIAMENTO UNIMI</t>
  </si>
  <si>
    <t>CATEGORIE DI COSTO  AMMISSIBILI</t>
  </si>
  <si>
    <t>IMPORTO</t>
  </si>
  <si>
    <t>spese ancora da prevedere a titolo di cofinanziamento</t>
  </si>
  <si>
    <t>G) SPESE DI COORDINAMENTO</t>
  </si>
  <si>
    <t>Tali spese, sono ammesse solo per il coordinatore e possono comprendere:
- partecipazione a incontri, riunioni del progetto, convegni e congressi anche all’estero, visite di
studio legate alle attività dello stesso;
- spese per il personale (a tempo determinato) essenziale all’attività di coordinamento, segreteria,
attività di rendicontazione del progetto;
- altro (specificare): la specifica di tale sottovoce è necessaria per la valutazione della sua
ammissibilità da parte dell’ente erogante (es. spese per eventuali eventi di divulgazione risultati,
coffee break, etc);
- spese per la realizzazione del video previsto dal bando.
L’importo richiesto va dettagliato nell’allegato MODELLO B inserendo le specifiche voci di
costo indicate nella scheda finanziaria Coordinamento. Il totale deve essere riportato come costo
complessivo della voce di spesa Coordinamento (G) nella scheda finanziaria n.1 BUDGET DI
PROGETTO.
L’importo richiesto non può superare il 10 % della somma delle voci A+B+C+D</t>
  </si>
  <si>
    <r>
      <t>SOSTENIBILITA' ECONOMICA DEL PROGETTO X IL</t>
    </r>
    <r>
      <rPr>
        <b/>
        <u/>
        <sz val="11"/>
        <color theme="1"/>
        <rFont val="Calibri"/>
        <family val="2"/>
        <scheme val="minor"/>
      </rPr>
      <t xml:space="preserve"> PARTNER UNIMI</t>
    </r>
  </si>
  <si>
    <t>Costo contratti  di personale da arruolare</t>
  </si>
  <si>
    <t>Possibili spese ancora da prevedere</t>
  </si>
  <si>
    <t>Ritenuta a favore del bilancio sui finanziamenti esterni  come  previsto da regolamento di amministrazione finanza e contabilità</t>
  </si>
  <si>
    <t>TOTALE (A+B+C+D+E) *10% DEL BUDGET  TOTALE UNIMI</t>
  </si>
  <si>
    <t>SPESE PER ATTIVITA' ESTERNE UNIMI</t>
  </si>
  <si>
    <t>D1) Consulenze, incarichi professionali e commesse esterne</t>
  </si>
  <si>
    <t>D2) Convenzioni e contratti</t>
  </si>
  <si>
    <t>D3) Forniture di servizi</t>
  </si>
  <si>
    <t>TOTALE COMPLESSIVO</t>
  </si>
  <si>
    <t xml:space="preserve"> Prestazioni di carattere scientifico o tecnico-scientifico regolate da atto di impegno giuridicamente valido, svolte da persone fisiche con partita IVA o da persone giuridiche. Le modalità di acquisizione di tali spese avvengono nel rispetto dei principi di evidenza pubblica</t>
  </si>
  <si>
    <t xml:space="preserve"> Per convenzione un accordo in cui entrambe le parti si adoperano per il raggiungimento di un obiettivo comune attraverso un atto di impegno giuridicamente valido tra l’Unità operativa e un ente esterno (ente pubblico, università, azienda agricola associazioni ecc.), con il quale l’ente esterno si impegna a svolgere una prestazione di carattere scientifico o tecnico che risulti essenziale, ma non prevalente rispetto al progetto. Le convenzioni devono essere preventivamente indicate nel progetto.L’accordo deve prevedere che le spese sostenute devono essere dettagliatamente esposte come costo effettivamente sostenuto, analiticamente indicate all’U.O. che ha l’onere di determinarne la congruità e la pertinenza alla ricerca. Le spese rimborsabili per gli enti pubblici sono quelle previste dal presente allegato. Le spese rimborsabili per le aziende agricole sono i costi di personale con tariffe da contratto collettivo e indicate attraverso time sheet e le spese per beni di consumo. Le aziende possono anche partecipare in Kind (mettendo a disposizione personale e strutture).</t>
  </si>
  <si>
    <t>Forniture rese da persone fisiche o giuridiche, aventi per oggetto la realizzazione di una attività necessaria allo svolgimento ed alla divulgazione delle ricerca:
-  servizi di natura specialistica (analisi varie di laboratorio: chimiche, fisiche, genetiche, gestione dati:.);
- servizi di catering, affitto di sale per convegni, ecc.;
- servizi di noleggio di macchine agricole con o senza conducente (contoterzisti).
- manutenzioni/riparazioni ordinarie e straordinarie di attrezzature, strumentazioni e macchine agricole incluse fotocopiatrici, computer</t>
  </si>
  <si>
    <t>Allegato F del bando</t>
  </si>
  <si>
    <r>
      <t>Personale strutturato (In Staff)  -</t>
    </r>
    <r>
      <rPr>
        <sz val="9"/>
        <rFont val="Calibri"/>
        <family val="2"/>
        <scheme val="minor"/>
      </rPr>
      <t xml:space="preserve">                      </t>
    </r>
    <r>
      <rPr>
        <i/>
        <sz val="10"/>
        <color rgb="FF002060"/>
        <rFont val="Calibri"/>
        <family val="2"/>
        <scheme val="minor"/>
      </rPr>
      <t>Compilare  sheet  "Pers.Strutt UNIMI"</t>
    </r>
  </si>
  <si>
    <r>
      <t xml:space="preserve">Personale da  arruolare-           </t>
    </r>
    <r>
      <rPr>
        <i/>
        <sz val="10"/>
        <color rgb="FF002060"/>
        <rFont val="Calibri"/>
        <family val="2"/>
        <scheme val="minor"/>
      </rPr>
      <t>Compilare  sheet  "Costi Pers da arruolare UNIMI</t>
    </r>
    <r>
      <rPr>
        <i/>
        <sz val="11"/>
        <color theme="0" tint="-0.499984740745262"/>
        <rFont val="Arial Unicode MS"/>
        <family val="2"/>
      </rPr>
      <t>"</t>
    </r>
  </si>
  <si>
    <r>
      <t>Spese di coordinamento G</t>
    </r>
    <r>
      <rPr>
        <sz val="10"/>
        <color theme="1"/>
        <rFont val="Arial Black"/>
        <family val="2"/>
      </rPr>
      <t xml:space="preserve">        </t>
    </r>
    <r>
      <rPr>
        <sz val="10"/>
        <color theme="1"/>
        <rFont val="Calibri"/>
        <family val="2"/>
        <scheme val="minor"/>
      </rPr>
      <t xml:space="preserve"> </t>
    </r>
    <r>
      <rPr>
        <i/>
        <sz val="10"/>
        <color rgb="FF002060"/>
        <rFont val="Calibri"/>
        <family val="2"/>
        <scheme val="minor"/>
      </rPr>
      <t>Compilare sheet " Spese di coordin. UNIMI"</t>
    </r>
    <r>
      <rPr>
        <sz val="10"/>
        <color theme="1"/>
        <rFont val="Arial Black"/>
        <family val="2"/>
      </rPr>
      <t xml:space="preserve">
</t>
    </r>
    <r>
      <rPr>
        <b/>
        <sz val="10"/>
        <color rgb="FFC00000"/>
        <rFont val="Arial Black"/>
        <family val="2"/>
      </rPr>
      <t xml:space="preserve">(max 10% di A+B+C+D) </t>
    </r>
    <r>
      <rPr>
        <sz val="10"/>
        <color rgb="FFC00000"/>
        <rFont val="Calibri"/>
        <family val="2"/>
        <scheme val="minor"/>
      </rPr>
      <t xml:space="preserve"> </t>
    </r>
    <r>
      <rPr>
        <sz val="10"/>
        <rFont val="Calibri"/>
        <family val="2"/>
        <scheme val="minor"/>
      </rPr>
      <t>(solo per il coordinatore)</t>
    </r>
  </si>
  <si>
    <r>
      <t xml:space="preserve">COFINANZIAMENTO (10% delle spese ammissibili) 
</t>
    </r>
    <r>
      <rPr>
        <b/>
        <u/>
        <sz val="9"/>
        <color rgb="FFC00000"/>
        <rFont val="Arial Black"/>
        <family val="2"/>
      </rPr>
      <t>NON è ammesso il costo del personale strutturato</t>
    </r>
    <r>
      <rPr>
        <b/>
        <sz val="11"/>
        <color theme="1"/>
        <rFont val="Arial Black"/>
        <family val="2"/>
      </rPr>
      <t xml:space="preserve">    
</t>
    </r>
    <r>
      <rPr>
        <b/>
        <i/>
        <sz val="11"/>
        <color rgb="FF002060"/>
        <rFont val="Calibri"/>
        <family val="2"/>
        <scheme val="minor"/>
      </rPr>
      <t xml:space="preserve">                                                                 </t>
    </r>
    <r>
      <rPr>
        <i/>
        <sz val="10"/>
        <color rgb="FF002060"/>
        <rFont val="Calibri"/>
        <family val="2"/>
        <scheme val="minor"/>
      </rPr>
      <t xml:space="preserve">            Compilare sheet "Cofinanz UNIMI 10%</t>
    </r>
  </si>
  <si>
    <r>
      <rPr>
        <sz val="14"/>
        <color rgb="FFC00000"/>
        <rFont val="Calibri"/>
        <family val="2"/>
        <scheme val="minor"/>
      </rPr>
      <t>*</t>
    </r>
    <r>
      <rPr>
        <sz val="11"/>
        <color theme="1"/>
        <rFont val="Calibri"/>
        <family val="2"/>
        <scheme val="minor"/>
      </rPr>
      <t xml:space="preserve"> Spese generali</t>
    </r>
  </si>
  <si>
    <r>
      <t xml:space="preserve">Faq Ministero:  
le spese generali devono essere calcolate solo sulle spese ammissibili. Pertanto, come da Faq del Ministero:
- </t>
    </r>
    <r>
      <rPr>
        <u/>
        <sz val="10"/>
        <color theme="1"/>
        <rFont val="Calibri"/>
        <family val="2"/>
        <scheme val="minor"/>
      </rPr>
      <t xml:space="preserve">i costi per il personale a tempo indeterminato sia  </t>
    </r>
    <r>
      <rPr>
        <u/>
        <sz val="10"/>
        <color rgb="FFC00000"/>
        <rFont val="Calibri"/>
        <family val="2"/>
        <scheme val="minor"/>
      </rPr>
      <t>per gli Enti pubblici</t>
    </r>
    <r>
      <rPr>
        <u/>
        <sz val="10"/>
        <color theme="1"/>
        <rFont val="Calibri"/>
        <family val="2"/>
        <scheme val="minor"/>
      </rPr>
      <t xml:space="preserve">  che </t>
    </r>
    <r>
      <rPr>
        <u/>
        <sz val="10"/>
        <rFont val="Calibri"/>
        <family val="2"/>
        <scheme val="minor"/>
      </rPr>
      <t>per</t>
    </r>
    <r>
      <rPr>
        <u/>
        <sz val="10"/>
        <color rgb="FFC00000"/>
        <rFont val="Calibri"/>
        <family val="2"/>
        <scheme val="minor"/>
      </rPr>
      <t xml:space="preserve"> gli enti privati </t>
    </r>
    <r>
      <rPr>
        <u/>
        <sz val="10"/>
        <color theme="1"/>
        <rFont val="Calibri"/>
        <family val="2"/>
        <scheme val="minor"/>
      </rPr>
      <t>non rientrano nel calcolo delle spese genenrali</t>
    </r>
    <r>
      <rPr>
        <sz val="10"/>
        <color theme="1"/>
        <rFont val="Calibri"/>
        <family val="2"/>
        <scheme val="minor"/>
      </rPr>
      <t xml:space="preserve">
</t>
    </r>
  </si>
  <si>
    <r>
      <rPr>
        <b/>
        <u/>
        <sz val="10"/>
        <color theme="1"/>
        <rFont val="Calibri"/>
        <family val="2"/>
        <scheme val="minor"/>
      </rPr>
      <t xml:space="preserve">Il personale a tempo indeterminato costituisce </t>
    </r>
    <r>
      <rPr>
        <b/>
        <u/>
        <sz val="10"/>
        <color rgb="FFC00000"/>
        <rFont val="Calibri"/>
        <family val="2"/>
        <scheme val="minor"/>
      </rPr>
      <t>un costo e deve essere rendicontato</t>
    </r>
    <r>
      <rPr>
        <b/>
        <u/>
        <sz val="10"/>
        <color theme="1"/>
        <rFont val="Calibri"/>
        <family val="2"/>
        <scheme val="minor"/>
      </rPr>
      <t>,ma non rientra nelle spese ammesse né per gli Enti pubblici né per i privati. ( vedi Faq Ministero)</t>
    </r>
    <r>
      <rPr>
        <b/>
        <sz val="10"/>
        <color theme="1"/>
        <rFont val="Calibri"/>
        <family val="2"/>
        <scheme val="minor"/>
      </rPr>
      <t xml:space="preserve">
</t>
    </r>
    <r>
      <rPr>
        <u/>
        <sz val="10"/>
        <color theme="1"/>
        <rFont val="Calibri"/>
        <family val="2"/>
        <scheme val="minor"/>
      </rPr>
      <t xml:space="preserve">Il personale a Tempo Indeterminato che partecipa al progetto deve essere comunque indicato nella </t>
    </r>
    <r>
      <rPr>
        <b/>
        <u/>
        <sz val="10"/>
        <color rgb="FFC00000"/>
        <rFont val="Calibri"/>
        <family val="2"/>
        <scheme val="minor"/>
      </rPr>
      <t xml:space="preserve"> Scheda U.O. n.2 - DESCRIZIONE DEL PERSONALE </t>
    </r>
    <r>
      <rPr>
        <sz val="10"/>
        <color theme="1"/>
        <rFont val="Calibri"/>
        <family val="2"/>
        <scheme val="minor"/>
      </rPr>
      <t xml:space="preserve">per valutare l’effettivo costo complessivo del progetto, la qualità del progetto ed il personale autorizzato alle spese di progetto quali le missioni.  
</t>
    </r>
    <r>
      <rPr>
        <b/>
        <u/>
        <sz val="10"/>
        <color theme="1"/>
        <rFont val="Calibri"/>
        <family val="2"/>
        <scheme val="minor"/>
      </rPr>
      <t xml:space="preserve">l'IRAP non è un costo ammissibile: allegato F - lettera e) </t>
    </r>
  </si>
  <si>
    <t>QUOTA COFINANZIAMENTO UNIMI ( DA BUDGET TOTALE UNIMI cella  C27)</t>
  </si>
  <si>
    <r>
      <rPr>
        <b/>
        <u/>
        <sz val="10"/>
        <color theme="1"/>
        <rFont val="Calibri"/>
        <family val="2"/>
        <scheme val="minor"/>
      </rPr>
      <t>FAQ MINISTERO</t>
    </r>
    <r>
      <rPr>
        <sz val="10"/>
        <color theme="1"/>
        <rFont val="Calibri"/>
        <family val="2"/>
        <scheme val="minor"/>
      </rPr>
      <t>: Le spese che possono partecipare al cofinanziamento sono quelle indicate nell’allegato F del bando.</t>
    </r>
  </si>
  <si>
    <r>
      <rPr>
        <b/>
        <u/>
        <sz val="10"/>
        <color theme="1"/>
        <rFont val="Calibri"/>
        <family val="2"/>
        <scheme val="minor"/>
      </rPr>
      <t xml:space="preserve">Importo corispondente al cofinanziaento UNIMI  da cofinanziare </t>
    </r>
    <r>
      <rPr>
        <sz val="10"/>
        <color theme="1"/>
        <rFont val="Calibri"/>
        <family val="2"/>
        <scheme val="minor"/>
      </rPr>
      <t xml:space="preserve"> (vedi sheet Cofinanz UNIMI 10%)</t>
    </r>
  </si>
  <si>
    <r>
      <t xml:space="preserve">Attrezzature (E)                                  </t>
    </r>
    <r>
      <rPr>
        <i/>
        <sz val="10"/>
        <color rgb="FF002060"/>
        <rFont val="Calibri"/>
        <family val="2"/>
        <scheme val="minor"/>
      </rPr>
      <t>Compilare sheet "ammortamentoUNIMI"</t>
    </r>
    <r>
      <rPr>
        <u/>
        <sz val="9"/>
        <color rgb="FFC00000"/>
        <rFont val="Arial Black"/>
        <family val="2"/>
      </rPr>
      <t xml:space="preserve">
</t>
    </r>
    <r>
      <rPr>
        <b/>
        <u/>
        <sz val="10"/>
        <color rgb="FFC00000"/>
        <rFont val="Arial Black"/>
        <family val="2"/>
      </rPr>
      <t>(Si sconsiglia la valorizzazione a budget)</t>
    </r>
  </si>
  <si>
    <r>
      <t xml:space="preserve">Spese per attività esterne (D)      </t>
    </r>
    <r>
      <rPr>
        <b/>
        <sz val="10"/>
        <color theme="1"/>
        <rFont val="Arial Black"/>
        <family val="2"/>
      </rPr>
      <t xml:space="preserve"> </t>
    </r>
    <r>
      <rPr>
        <sz val="10"/>
        <color theme="1"/>
        <rFont val="Calibri"/>
        <family val="2"/>
        <scheme val="minor"/>
      </rPr>
      <t>C</t>
    </r>
    <r>
      <rPr>
        <i/>
        <sz val="10"/>
        <color rgb="FF002060"/>
        <rFont val="Calibri"/>
        <family val="2"/>
        <scheme val="minor"/>
      </rPr>
      <t xml:space="preserve">ompilare  sheet " Spese Attività esterne"  </t>
    </r>
    <r>
      <rPr>
        <i/>
        <sz val="11"/>
        <color rgb="FF002060"/>
        <rFont val="Calibri"/>
        <family val="2"/>
        <scheme val="minor"/>
      </rPr>
      <t xml:space="preserve"> </t>
    </r>
    <r>
      <rPr>
        <b/>
        <i/>
        <sz val="11"/>
        <color rgb="FF002060"/>
        <rFont val="Calibri"/>
        <family val="2"/>
        <scheme val="minor"/>
      </rPr>
      <t xml:space="preserve">
</t>
    </r>
    <r>
      <rPr>
        <b/>
        <sz val="10"/>
        <color rgb="FFC00000"/>
        <rFont val="Arial Black"/>
        <family val="2"/>
      </rPr>
      <t>(Max  25% di A+B+C)</t>
    </r>
  </si>
  <si>
    <t>IRAP non rendicontabile (Personale da arruolare)</t>
  </si>
  <si>
    <t>TEMATICA n. 5 - Piante officinali biologiche e piante aromatiche biologiche</t>
  </si>
  <si>
    <t>OfficinAlpi - Caratterizzazione di risorse vegetali officinali ad elevata bioattività, strategiche per l’agricoltura biologica delle Alpi</t>
  </si>
  <si>
    <t>Università degli Studi di Milano - DISAA</t>
  </si>
  <si>
    <t>Anna</t>
  </si>
  <si>
    <t>Giorgi</t>
  </si>
  <si>
    <t>Professore Ordinario</t>
  </si>
  <si>
    <t>Bassoli</t>
  </si>
  <si>
    <t>Professore Associato</t>
  </si>
  <si>
    <t>Borgonovo</t>
  </si>
  <si>
    <t>Gigliola</t>
  </si>
  <si>
    <t>Angela</t>
  </si>
  <si>
    <t>Ricercatore Confermato</t>
  </si>
  <si>
    <t>Assegnista di Ricerca di Tipo b</t>
  </si>
  <si>
    <t>Ricercatore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</si>
</sst>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 _€_-;\-* #,##0.00\ _€_-;_-* &quot;-&quot;??\ _€_-;_-@_-"/>
    <numFmt numFmtId="164" formatCode="_-* #,##0.00_-;\-* #,##0.00_-;_-* &quot;-&quot;??_-;_-@_-"/>
    <numFmt numFmtId="165" formatCode="_-&quot;€&quot;\ * #,##0.00_-;\-&quot;€&quot;\ * #,##0.00_-;_-&quot;€&quot;\ * &quot;-&quot;??_-;_-@_-"/>
    <numFmt numFmtId="166" formatCode="_-* #,##0_-;\-* #,##0_-;_-* &quot;-&quot;??_-;_-@_-"/>
    <numFmt numFmtId="167" formatCode="&quot;€&quot;\ #,##0.00"/>
    <numFmt numFmtId="168" formatCode="_-* #,##0\ _€_-;\-* #,##0\ _€_-;_-* &quot;-&quot;??\ _€_-;_-@_-"/>
  </numFmts>
  <fonts count="74">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b/>
      <sz val="16"/>
      <color theme="1"/>
      <name val="Arial Black"/>
      <family val="2"/>
    </font>
    <font>
      <sz val="16"/>
      <color theme="1"/>
      <name val="Arial Black"/>
      <family val="2"/>
    </font>
    <font>
      <b/>
      <sz val="11"/>
      <color theme="1"/>
      <name val="Arial Black"/>
      <family val="2"/>
    </font>
    <font>
      <b/>
      <sz val="12"/>
      <color theme="1"/>
      <name val="Arial Black"/>
      <family val="2"/>
    </font>
    <font>
      <i/>
      <sz val="11"/>
      <color theme="0" tint="-0.499984740745262"/>
      <name val="Arial Unicode MS"/>
      <family val="2"/>
    </font>
    <font>
      <i/>
      <sz val="11"/>
      <color theme="0" tint="-0.499984740745262"/>
      <name val="Calibri"/>
      <family val="2"/>
      <scheme val="minor"/>
    </font>
    <font>
      <sz val="11"/>
      <color theme="1"/>
      <name val="Arial Black"/>
      <family val="2"/>
    </font>
    <font>
      <sz val="11"/>
      <color indexed="2"/>
      <name val="Calibri"/>
      <family val="2"/>
      <scheme val="minor"/>
    </font>
    <font>
      <sz val="10"/>
      <color theme="1"/>
      <name val="Calibri"/>
      <family val="2"/>
      <scheme val="minor"/>
    </font>
    <font>
      <sz val="10"/>
      <name val="Calibri"/>
      <family val="2"/>
      <scheme val="minor"/>
    </font>
    <font>
      <sz val="24"/>
      <name val="Calibri"/>
      <family val="2"/>
      <scheme val="minor"/>
    </font>
    <font>
      <b/>
      <sz val="10"/>
      <name val="Calibri"/>
      <family val="2"/>
      <scheme val="minor"/>
    </font>
    <font>
      <b/>
      <sz val="16"/>
      <name val="Calibri"/>
      <family val="2"/>
      <scheme val="minor"/>
    </font>
    <font>
      <b/>
      <i/>
      <sz val="10"/>
      <name val="Calibri"/>
      <family val="2"/>
      <scheme val="minor"/>
    </font>
    <font>
      <sz val="8"/>
      <name val="Calibri"/>
      <family val="2"/>
      <scheme val="minor"/>
    </font>
    <font>
      <sz val="14"/>
      <name val="Calibri"/>
      <family val="2"/>
      <scheme val="minor"/>
    </font>
    <font>
      <sz val="16"/>
      <name val="Calibri"/>
      <family val="2"/>
      <scheme val="minor"/>
    </font>
    <font>
      <b/>
      <sz val="10"/>
      <color indexed="64"/>
      <name val="Calibri"/>
      <family val="2"/>
      <scheme val="minor"/>
    </font>
    <font>
      <sz val="18"/>
      <name val="Calibri"/>
      <family val="2"/>
      <scheme val="minor"/>
    </font>
    <font>
      <b/>
      <sz val="9"/>
      <color indexed="2"/>
      <name val="Calibri"/>
      <family val="2"/>
      <scheme val="minor"/>
    </font>
    <font>
      <i/>
      <sz val="10"/>
      <color theme="1"/>
      <name val="Calibri"/>
      <family val="2"/>
      <scheme val="minor"/>
    </font>
    <font>
      <sz val="11"/>
      <color theme="1"/>
      <name val="Calibri"/>
      <family val="2"/>
      <scheme val="minor"/>
    </font>
    <font>
      <b/>
      <u/>
      <sz val="11"/>
      <color theme="1"/>
      <name val="Calibri"/>
      <family val="2"/>
      <scheme val="minor"/>
    </font>
    <font>
      <b/>
      <sz val="8"/>
      <color indexed="60"/>
      <name val="Calibri"/>
      <family val="2"/>
      <scheme val="minor"/>
    </font>
    <font>
      <b/>
      <sz val="11"/>
      <color theme="1"/>
      <name val="Calibri"/>
      <family val="2"/>
      <scheme val="minor"/>
    </font>
    <font>
      <b/>
      <sz val="16"/>
      <color rgb="FFFF0000"/>
      <name val="Calibri"/>
      <family val="2"/>
      <scheme val="minor"/>
    </font>
    <font>
      <sz val="11"/>
      <color rgb="FFFF0000"/>
      <name val="Calibri"/>
      <family val="2"/>
      <scheme val="minor"/>
    </font>
    <font>
      <sz val="9"/>
      <color indexed="81"/>
      <name val="Tahoma"/>
      <family val="2"/>
    </font>
    <font>
      <b/>
      <sz val="11"/>
      <color rgb="FFFF0000"/>
      <name val="Calibri"/>
      <family val="2"/>
      <scheme val="minor"/>
    </font>
    <font>
      <b/>
      <i/>
      <sz val="11"/>
      <name val="Calibri"/>
      <family val="2"/>
      <scheme val="minor"/>
    </font>
    <font>
      <b/>
      <u/>
      <sz val="14"/>
      <color theme="1"/>
      <name val="Calibri"/>
      <family val="2"/>
      <scheme val="minor"/>
    </font>
    <font>
      <sz val="10"/>
      <color theme="1"/>
      <name val="Arial Black"/>
      <family val="2"/>
    </font>
    <font>
      <u/>
      <sz val="9"/>
      <color rgb="FFC00000"/>
      <name val="Arial Black"/>
      <family val="2"/>
    </font>
    <font>
      <b/>
      <u/>
      <sz val="10"/>
      <color rgb="FFC00000"/>
      <name val="Arial Black"/>
      <family val="2"/>
    </font>
    <font>
      <b/>
      <sz val="14"/>
      <color rgb="FFC00000"/>
      <name val="Arial Black"/>
      <family val="2"/>
    </font>
    <font>
      <b/>
      <u val="singleAccounting"/>
      <sz val="11"/>
      <color theme="1"/>
      <name val="Arial Black"/>
      <family val="2"/>
    </font>
    <font>
      <sz val="11"/>
      <name val="Calibri"/>
      <family val="2"/>
      <scheme val="minor"/>
    </font>
    <font>
      <sz val="11"/>
      <color rgb="FFC00000"/>
      <name val="Calibri"/>
      <family val="2"/>
      <scheme val="minor"/>
    </font>
    <font>
      <b/>
      <u/>
      <sz val="11"/>
      <color rgb="FFC00000"/>
      <name val="Calibri"/>
      <family val="2"/>
      <scheme val="minor"/>
    </font>
    <font>
      <sz val="14"/>
      <color theme="1"/>
      <name val="Calibri"/>
      <family val="2"/>
      <scheme val="minor"/>
    </font>
    <font>
      <b/>
      <sz val="10"/>
      <color rgb="FFC00000"/>
      <name val="Arial Black"/>
      <family val="2"/>
    </font>
    <font>
      <b/>
      <sz val="11"/>
      <color rgb="FFC00000"/>
      <name val="Calibri"/>
      <family val="2"/>
      <scheme val="minor"/>
    </font>
    <font>
      <sz val="9"/>
      <color theme="1"/>
      <name val="Calibri"/>
      <family val="2"/>
      <scheme val="minor"/>
    </font>
    <font>
      <i/>
      <sz val="8"/>
      <color theme="1"/>
      <name val="Calibri"/>
      <family val="2"/>
      <scheme val="minor"/>
    </font>
    <font>
      <sz val="8"/>
      <color theme="1"/>
      <name val="Calibri"/>
      <family val="2"/>
      <scheme val="minor"/>
    </font>
    <font>
      <b/>
      <u/>
      <sz val="9"/>
      <color rgb="FFC00000"/>
      <name val="Arial Black"/>
      <family val="2"/>
    </font>
    <font>
      <i/>
      <sz val="9"/>
      <color rgb="FFC00000"/>
      <name val="Calibri"/>
      <family val="2"/>
      <scheme val="minor"/>
    </font>
    <font>
      <b/>
      <u/>
      <sz val="11"/>
      <color theme="1"/>
      <name val="Arial Black"/>
      <family val="2"/>
    </font>
    <font>
      <sz val="9"/>
      <name val="Calibri"/>
      <family val="2"/>
      <scheme val="minor"/>
    </font>
    <font>
      <i/>
      <sz val="10"/>
      <color rgb="FF002060"/>
      <name val="Calibri"/>
      <family val="2"/>
      <scheme val="minor"/>
    </font>
    <font>
      <i/>
      <sz val="11"/>
      <color rgb="FF002060"/>
      <name val="Calibri"/>
      <family val="2"/>
      <scheme val="minor"/>
    </font>
    <font>
      <b/>
      <i/>
      <sz val="11"/>
      <color rgb="FF002060"/>
      <name val="Calibri"/>
      <family val="2"/>
      <scheme val="minor"/>
    </font>
    <font>
      <sz val="10"/>
      <color rgb="FFC00000"/>
      <name val="Calibri"/>
      <family val="2"/>
      <scheme val="minor"/>
    </font>
    <font>
      <b/>
      <sz val="10"/>
      <color theme="1"/>
      <name val="Arial Black"/>
      <family val="2"/>
    </font>
    <font>
      <b/>
      <sz val="10"/>
      <color theme="1"/>
      <name val="Calibri"/>
      <family val="2"/>
      <scheme val="minor"/>
    </font>
    <font>
      <b/>
      <u/>
      <sz val="10"/>
      <color theme="1"/>
      <name val="Calibri"/>
      <family val="2"/>
      <scheme val="minor"/>
    </font>
    <font>
      <sz val="9"/>
      <color indexed="81"/>
      <name val="Calibri"/>
      <family val="2"/>
      <scheme val="minor"/>
    </font>
    <font>
      <sz val="14"/>
      <color rgb="FFC00000"/>
      <name val="Calibri"/>
      <family val="2"/>
      <scheme val="minor"/>
    </font>
    <font>
      <u/>
      <sz val="10"/>
      <color theme="1"/>
      <name val="Calibri"/>
      <family val="2"/>
      <scheme val="minor"/>
    </font>
    <font>
      <u/>
      <sz val="10"/>
      <color rgb="FFC00000"/>
      <name val="Calibri"/>
      <family val="2"/>
      <scheme val="minor"/>
    </font>
    <font>
      <u/>
      <sz val="10"/>
      <name val="Calibri"/>
      <family val="2"/>
      <scheme val="minor"/>
    </font>
    <font>
      <b/>
      <u/>
      <sz val="10"/>
      <color rgb="FFC00000"/>
      <name val="Calibri"/>
      <family val="2"/>
      <scheme val="minor"/>
    </font>
    <font>
      <i/>
      <sz val="11"/>
      <name val="Calibri"/>
      <family val="2"/>
      <scheme val="minor"/>
    </font>
  </fonts>
  <fills count="36">
    <fill>
      <patternFill patternType="none"/>
    </fill>
    <fill>
      <patternFill patternType="gray125"/>
    </fill>
    <fill>
      <patternFill patternType="solid">
        <fgColor theme="8" tint="0.39997558519241921"/>
        <bgColor theme="8" tint="0.39997558519241921"/>
      </patternFill>
    </fill>
    <fill>
      <patternFill patternType="solid">
        <fgColor indexed="43"/>
        <bgColor indexed="43"/>
      </patternFill>
    </fill>
    <fill>
      <patternFill patternType="solid">
        <fgColor theme="0" tint="-0.249977111117893"/>
        <bgColor theme="0" tint="-0.249977111117893"/>
      </patternFill>
    </fill>
    <fill>
      <patternFill patternType="solid">
        <fgColor theme="6" tint="0.59999389629810485"/>
        <bgColor theme="6" tint="0.59999389629810485"/>
      </patternFill>
    </fill>
    <fill>
      <patternFill patternType="solid">
        <fgColor theme="4" tint="0.39997558519241921"/>
        <bgColor theme="4" tint="0.39997558519241921"/>
      </patternFill>
    </fill>
    <fill>
      <patternFill patternType="solid">
        <fgColor theme="2" tint="-0.249977111117893"/>
        <bgColor theme="2" tint="-0.249977111117893"/>
      </patternFill>
    </fill>
    <fill>
      <patternFill patternType="solid">
        <fgColor indexed="51"/>
        <bgColor indexed="51"/>
      </patternFill>
    </fill>
    <fill>
      <patternFill patternType="solid">
        <fgColor rgb="FFFFFF66"/>
        <bgColor rgb="FFFFFF66"/>
      </patternFill>
    </fill>
    <fill>
      <patternFill patternType="solid">
        <fgColor theme="8" tint="0.59999389629810485"/>
        <bgColor theme="8" tint="0.59999389629810485"/>
      </patternFill>
    </fill>
    <fill>
      <patternFill patternType="solid">
        <fgColor indexed="22"/>
        <bgColor indexed="22"/>
      </patternFill>
    </fill>
    <fill>
      <patternFill patternType="solid">
        <fgColor indexed="42"/>
        <bgColor indexed="42"/>
      </patternFill>
    </fill>
    <fill>
      <patternFill patternType="solid">
        <fgColor theme="2" tint="-9.9978637043366805E-2"/>
        <bgColor theme="2" tint="-9.9978637043366805E-2"/>
      </patternFill>
    </fill>
    <fill>
      <patternFill patternType="solid">
        <fgColor theme="6" tint="0.79998168889431442"/>
        <bgColor theme="6" tint="0.79998168889431442"/>
      </patternFill>
    </fill>
    <fill>
      <patternFill patternType="solid">
        <fgColor rgb="FFFFC000"/>
        <bgColor rgb="FFFFC000"/>
      </patternFill>
    </fill>
    <fill>
      <patternFill patternType="solid">
        <fgColor theme="0" tint="-0.499984740745262"/>
        <bgColor theme="0" tint="-0.499984740745262"/>
      </patternFill>
    </fill>
    <fill>
      <patternFill patternType="solid">
        <fgColor theme="7" tint="0.59999389629810485"/>
        <bgColor theme="7" tint="0.59999389629810485"/>
      </patternFill>
    </fill>
    <fill>
      <patternFill patternType="solid">
        <fgColor rgb="FFFFFF99"/>
        <bgColor indexed="64"/>
      </patternFill>
    </fill>
    <fill>
      <patternFill patternType="solid">
        <fgColor theme="0" tint="-0.14996795556505021"/>
        <bgColor indexed="64"/>
      </patternFill>
    </fill>
    <fill>
      <patternFill patternType="solid">
        <fgColor theme="4" tint="0.79998168889431442"/>
        <bgColor theme="4" tint="0.39997558519241921"/>
      </patternFill>
    </fill>
    <fill>
      <patternFill patternType="solid">
        <fgColor rgb="FFFFFFCC"/>
        <bgColor theme="2" tint="-9.9978637043366805E-2"/>
      </patternFill>
    </fill>
    <fill>
      <patternFill patternType="solid">
        <fgColor theme="9" tint="0.59999389629810485"/>
        <bgColor indexed="64"/>
      </patternFill>
    </fill>
    <fill>
      <patternFill patternType="solid">
        <fgColor theme="0" tint="-4.9989318521683403E-2"/>
        <bgColor theme="0" tint="-0.249977111117893"/>
      </patternFill>
    </fill>
    <fill>
      <patternFill patternType="solid">
        <fgColor theme="0" tint="-4.9989318521683403E-2"/>
        <bgColor indexed="43"/>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59999389629810485"/>
        <bgColor theme="0" tint="-0.249977111117893"/>
      </patternFill>
    </fill>
    <fill>
      <patternFill patternType="solid">
        <fgColor theme="6" tint="0.59999389629810485"/>
        <bgColor theme="6" tint="0.39997558519241921"/>
      </patternFill>
    </fill>
    <fill>
      <patternFill patternType="solid">
        <fgColor theme="7" tint="0.79998168889431442"/>
        <bgColor theme="7" tint="0.59999389629810485"/>
      </patternFill>
    </fill>
    <fill>
      <patternFill patternType="solid">
        <fgColor theme="4" tint="0.59999389629810485"/>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rgb="FFFFFF00"/>
        <bgColor theme="2" tint="-9.9978637043366805E-2"/>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6">
    <xf numFmtId="0" fontId="0" fillId="0" borderId="0"/>
    <xf numFmtId="164" fontId="32" fillId="0" borderId="0"/>
    <xf numFmtId="164" fontId="9" fillId="0" borderId="0"/>
    <xf numFmtId="0" fontId="9" fillId="0" borderId="0"/>
    <xf numFmtId="9" fontId="32" fillId="0" borderId="0"/>
    <xf numFmtId="165" fontId="32" fillId="0" borderId="0"/>
  </cellStyleXfs>
  <cellXfs count="264">
    <xf numFmtId="0" fontId="0" fillId="0" borderId="0" xfId="0"/>
    <xf numFmtId="0" fontId="10" fillId="0" borderId="1" xfId="0" applyFont="1" applyBorder="1"/>
    <xf numFmtId="0" fontId="10" fillId="0" borderId="5" xfId="0" applyFont="1" applyBorder="1"/>
    <xf numFmtId="0" fontId="11"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0" fillId="0" borderId="10" xfId="0" applyFont="1" applyBorder="1"/>
    <xf numFmtId="0" fontId="10" fillId="0" borderId="0" xfId="0" applyFont="1"/>
    <xf numFmtId="0" fontId="10" fillId="0" borderId="7" xfId="0" applyFont="1" applyBorder="1"/>
    <xf numFmtId="0" fontId="0" fillId="0" borderId="10" xfId="0" applyBorder="1"/>
    <xf numFmtId="0" fontId="0" fillId="0" borderId="0" xfId="0"/>
    <xf numFmtId="0" fontId="0" fillId="0" borderId="7" xfId="0" applyBorder="1"/>
    <xf numFmtId="0" fontId="14" fillId="0" borderId="12" xfId="0" applyFont="1" applyBorder="1" applyAlignment="1">
      <alignment horizontal="center"/>
    </xf>
    <xf numFmtId="10" fontId="19" fillId="0" borderId="16" xfId="4" applyNumberFormat="1" applyFont="1" applyBorder="1" applyAlignment="1">
      <alignment horizontal="center" vertical="center" wrapText="1"/>
    </xf>
    <xf numFmtId="0" fontId="0" fillId="0" borderId="19" xfId="0" applyBorder="1"/>
    <xf numFmtId="167" fontId="0" fillId="0" borderId="0" xfId="0" applyNumberFormat="1"/>
    <xf numFmtId="0" fontId="0" fillId="0" borderId="0" xfId="0" applyAlignment="1">
      <alignment horizontal="center" vertical="center" wrapText="1"/>
    </xf>
    <xf numFmtId="0" fontId="10" fillId="6" borderId="16" xfId="0" applyFont="1" applyFill="1" applyBorder="1" applyAlignment="1">
      <alignment vertical="center"/>
    </xf>
    <xf numFmtId="0" fontId="20" fillId="0" borderId="0" xfId="3" applyFont="1"/>
    <xf numFmtId="0" fontId="22" fillId="0" borderId="10" xfId="3" applyFont="1" applyBorder="1"/>
    <xf numFmtId="164" fontId="0" fillId="0" borderId="0" xfId="2" applyNumberFormat="1" applyFont="1"/>
    <xf numFmtId="0" fontId="24" fillId="8" borderId="16" xfId="3" applyFont="1" applyFill="1" applyBorder="1" applyAlignment="1">
      <alignment horizontal="center" vertical="center"/>
    </xf>
    <xf numFmtId="0" fontId="20" fillId="0" borderId="16" xfId="3" applyFont="1" applyBorder="1"/>
    <xf numFmtId="164" fontId="0" fillId="0" borderId="20" xfId="2" applyNumberFormat="1" applyFont="1" applyBorder="1"/>
    <xf numFmtId="0" fontId="22" fillId="12" borderId="16" xfId="3" applyFont="1" applyFill="1" applyBorder="1" applyAlignment="1">
      <alignment horizontal="center" vertical="center" wrapText="1"/>
    </xf>
    <xf numFmtId="164" fontId="22" fillId="12" borderId="16" xfId="2" applyNumberFormat="1" applyFont="1" applyFill="1" applyBorder="1" applyAlignment="1">
      <alignment horizontal="center" vertical="center" wrapText="1"/>
    </xf>
    <xf numFmtId="0" fontId="22" fillId="13" borderId="16" xfId="3" applyFont="1" applyFill="1" applyBorder="1" applyAlignment="1">
      <alignment horizontal="center" vertical="center" wrapText="1"/>
    </xf>
    <xf numFmtId="0" fontId="20" fillId="0" borderId="20" xfId="3" applyFont="1" applyBorder="1"/>
    <xf numFmtId="0" fontId="29" fillId="0" borderId="0" xfId="3" applyFont="1" applyAlignment="1">
      <alignment textRotation="90"/>
    </xf>
    <xf numFmtId="0" fontId="20" fillId="14" borderId="16" xfId="3" applyFont="1" applyFill="1" applyBorder="1" applyAlignment="1">
      <alignment horizontal="center" vertical="center"/>
    </xf>
    <xf numFmtId="164" fontId="20" fillId="4" borderId="16" xfId="2" applyNumberFormat="1" applyFont="1" applyFill="1" applyBorder="1" applyAlignment="1">
      <alignment vertical="center"/>
    </xf>
    <xf numFmtId="164" fontId="20" fillId="0" borderId="0" xfId="3" applyNumberFormat="1" applyFont="1"/>
    <xf numFmtId="0" fontId="20" fillId="0" borderId="16" xfId="3" applyFont="1" applyBorder="1" applyAlignment="1">
      <alignment vertical="center"/>
    </xf>
    <xf numFmtId="164" fontId="0" fillId="0" borderId="16" xfId="2" applyNumberFormat="1" applyFont="1" applyBorder="1" applyAlignment="1">
      <alignment vertical="center"/>
    </xf>
    <xf numFmtId="0" fontId="22" fillId="15" borderId="16" xfId="3" applyFont="1" applyFill="1" applyBorder="1" applyAlignment="1">
      <alignment horizontal="center" vertical="center"/>
    </xf>
    <xf numFmtId="164" fontId="22" fillId="15" borderId="16" xfId="2" applyNumberFormat="1" applyFont="1" applyFill="1" applyBorder="1" applyAlignment="1">
      <alignment vertical="center"/>
    </xf>
    <xf numFmtId="0" fontId="22" fillId="4" borderId="16" xfId="3" applyFont="1" applyFill="1" applyBorder="1" applyAlignment="1">
      <alignment wrapText="1"/>
    </xf>
    <xf numFmtId="164" fontId="20" fillId="4" borderId="16" xfId="3" applyNumberFormat="1" applyFont="1" applyFill="1" applyBorder="1"/>
    <xf numFmtId="0" fontId="20" fillId="4" borderId="16" xfId="3" applyFont="1" applyFill="1" applyBorder="1"/>
    <xf numFmtId="0" fontId="20" fillId="4" borderId="16" xfId="3" applyFont="1" applyFill="1" applyBorder="1" applyAlignment="1">
      <alignment horizontal="center" vertical="center"/>
    </xf>
    <xf numFmtId="164" fontId="22" fillId="4" borderId="16" xfId="2" applyNumberFormat="1" applyFont="1" applyFill="1" applyBorder="1" applyAlignment="1">
      <alignment vertical="center"/>
    </xf>
    <xf numFmtId="0" fontId="20" fillId="0" borderId="10" xfId="3" applyFont="1" applyBorder="1"/>
    <xf numFmtId="164" fontId="22" fillId="10" borderId="16" xfId="3" applyNumberFormat="1" applyFont="1" applyFill="1" applyBorder="1"/>
    <xf numFmtId="0" fontId="10" fillId="0" borderId="16" xfId="0" applyFont="1" applyBorder="1" applyAlignment="1">
      <alignment horizontal="center" vertical="center" wrapText="1"/>
    </xf>
    <xf numFmtId="164" fontId="10" fillId="13" borderId="16" xfId="1" applyNumberFormat="1" applyFont="1" applyFill="1" applyBorder="1" applyAlignment="1">
      <alignment horizontal="center" vertical="center" wrapText="1"/>
    </xf>
    <xf numFmtId="0" fontId="10" fillId="16" borderId="16" xfId="0" applyFont="1" applyFill="1" applyBorder="1" applyAlignment="1">
      <alignment horizontal="center" vertical="center" wrapText="1"/>
    </xf>
    <xf numFmtId="164" fontId="10" fillId="16" borderId="16" xfId="1" applyNumberFormat="1" applyFont="1" applyFill="1" applyBorder="1" applyAlignment="1">
      <alignment horizontal="center" vertical="center" wrapText="1"/>
    </xf>
    <xf numFmtId="2" fontId="31" fillId="0" borderId="16" xfId="5" applyNumberFormat="1" applyFont="1" applyBorder="1" applyAlignment="1">
      <alignment wrapText="1"/>
    </xf>
    <xf numFmtId="0" fontId="0" fillId="0" borderId="16" xfId="0" applyBorder="1"/>
    <xf numFmtId="164" fontId="31" fillId="13" borderId="16" xfId="1" applyNumberFormat="1" applyFont="1" applyFill="1" applyBorder="1"/>
    <xf numFmtId="2" fontId="32" fillId="0" borderId="16" xfId="5" applyNumberFormat="1" applyBorder="1"/>
    <xf numFmtId="0" fontId="31" fillId="0" borderId="16" xfId="0" applyFont="1" applyBorder="1" applyAlignment="1">
      <alignment wrapText="1"/>
    </xf>
    <xf numFmtId="0" fontId="31" fillId="0" borderId="16" xfId="0" applyFont="1" applyBorder="1"/>
    <xf numFmtId="2" fontId="10" fillId="0" borderId="16" xfId="5" applyNumberFormat="1" applyFont="1" applyBorder="1" applyAlignment="1">
      <alignment horizontal="left"/>
    </xf>
    <xf numFmtId="2" fontId="32" fillId="0" borderId="16" xfId="5" applyNumberFormat="1" applyBorder="1" applyAlignment="1">
      <alignment horizontal="left"/>
    </xf>
    <xf numFmtId="164" fontId="10" fillId="13" borderId="16" xfId="1" applyNumberFormat="1" applyFont="1" applyFill="1" applyBorder="1"/>
    <xf numFmtId="164" fontId="32" fillId="17" borderId="16" xfId="1" applyNumberFormat="1" applyFill="1" applyBorder="1"/>
    <xf numFmtId="164" fontId="18" fillId="0" borderId="0" xfId="1" applyNumberFormat="1" applyFont="1" applyAlignment="1">
      <alignment vertical="top"/>
    </xf>
    <xf numFmtId="0" fontId="0" fillId="0" borderId="0" xfId="0" applyBorder="1"/>
    <xf numFmtId="0" fontId="20" fillId="9" borderId="16" xfId="3" applyFont="1" applyFill="1" applyBorder="1" applyAlignment="1" applyProtection="1">
      <alignment vertical="center"/>
      <protection locked="0"/>
    </xf>
    <xf numFmtId="164" fontId="0" fillId="9" borderId="16" xfId="2" applyNumberFormat="1" applyFont="1" applyFill="1" applyBorder="1" applyAlignment="1" applyProtection="1">
      <alignment vertical="center"/>
      <protection locked="0"/>
    </xf>
    <xf numFmtId="0" fontId="20" fillId="9" borderId="16" xfId="3" applyFont="1" applyFill="1" applyBorder="1" applyAlignment="1" applyProtection="1">
      <alignment horizontal="center" vertical="center"/>
      <protection locked="0"/>
    </xf>
    <xf numFmtId="164" fontId="20" fillId="9" borderId="16" xfId="2" applyNumberFormat="1" applyFont="1" applyFill="1" applyBorder="1" applyAlignment="1" applyProtection="1">
      <alignment vertical="center"/>
      <protection locked="0"/>
    </xf>
    <xf numFmtId="0" fontId="8" fillId="6" borderId="16" xfId="0" applyFont="1" applyFill="1" applyBorder="1" applyAlignment="1">
      <alignment horizontal="center" vertical="center" wrapText="1"/>
    </xf>
    <xf numFmtId="0" fontId="33" fillId="6" borderId="16" xfId="0" applyFont="1" applyFill="1" applyBorder="1" applyAlignment="1">
      <alignment horizontal="center" vertical="center" wrapText="1"/>
    </xf>
    <xf numFmtId="3" fontId="10" fillId="6" borderId="16" xfId="0" applyNumberFormat="1" applyFont="1" applyFill="1" applyBorder="1" applyAlignment="1">
      <alignment vertical="center"/>
    </xf>
    <xf numFmtId="4" fontId="10" fillId="6" borderId="16" xfId="0" applyNumberFormat="1" applyFont="1" applyFill="1" applyBorder="1" applyAlignment="1">
      <alignment vertical="center"/>
    </xf>
    <xf numFmtId="0" fontId="8" fillId="0" borderId="0" xfId="0" applyFont="1"/>
    <xf numFmtId="10" fontId="32" fillId="0" borderId="0" xfId="4" applyNumberFormat="1"/>
    <xf numFmtId="10" fontId="0" fillId="0" borderId="0" xfId="0" applyNumberFormat="1"/>
    <xf numFmtId="166" fontId="35" fillId="0" borderId="0" xfId="1" applyNumberFormat="1" applyFont="1" applyFill="1" applyBorder="1" applyAlignment="1">
      <alignment horizontal="center" vertical="center"/>
    </xf>
    <xf numFmtId="0" fontId="0" fillId="0" borderId="0" xfId="0" applyFill="1" applyBorder="1"/>
    <xf numFmtId="166" fontId="36" fillId="0" borderId="0" xfId="0" applyNumberFormat="1" applyFont="1"/>
    <xf numFmtId="164" fontId="8" fillId="13" borderId="16" xfId="1" applyNumberFormat="1" applyFont="1" applyFill="1" applyBorder="1" applyAlignment="1">
      <alignment horizontal="center" vertical="center" wrapText="1"/>
    </xf>
    <xf numFmtId="168" fontId="0" fillId="0" borderId="0" xfId="0" applyNumberFormat="1"/>
    <xf numFmtId="0" fontId="37" fillId="0" borderId="0" xfId="0" applyFont="1"/>
    <xf numFmtId="0" fontId="7" fillId="0" borderId="0" xfId="0" applyFont="1"/>
    <xf numFmtId="0" fontId="39" fillId="0" borderId="0" xfId="0" applyFont="1"/>
    <xf numFmtId="0" fontId="11" fillId="0" borderId="0" xfId="0" applyFont="1" applyBorder="1" applyAlignment="1">
      <alignment horizontal="center" vertical="center" wrapText="1"/>
    </xf>
    <xf numFmtId="10" fontId="32" fillId="0" borderId="16" xfId="4" applyNumberFormat="1" applyBorder="1" applyAlignment="1">
      <alignment horizontal="center" vertical="center" wrapText="1"/>
    </xf>
    <xf numFmtId="164" fontId="16" fillId="4" borderId="16" xfId="1" applyNumberFormat="1" applyFont="1" applyFill="1" applyBorder="1" applyAlignment="1">
      <alignment horizontal="center"/>
    </xf>
    <xf numFmtId="164" fontId="32" fillId="3" borderId="20" xfId="1" applyNumberFormat="1" applyFill="1" applyBorder="1" applyAlignment="1" applyProtection="1">
      <alignment horizontal="center"/>
      <protection locked="0"/>
    </xf>
    <xf numFmtId="164" fontId="40" fillId="4" borderId="17" xfId="1" applyNumberFormat="1" applyFont="1" applyFill="1" applyBorder="1" applyAlignment="1">
      <alignment horizontal="center"/>
    </xf>
    <xf numFmtId="164" fontId="32" fillId="4" borderId="16" xfId="1" applyNumberFormat="1" applyFill="1" applyBorder="1" applyAlignment="1">
      <alignment horizontal="center"/>
    </xf>
    <xf numFmtId="164" fontId="32" fillId="4" borderId="20" xfId="1" applyNumberFormat="1" applyFill="1" applyBorder="1" applyAlignment="1">
      <alignment horizontal="center"/>
    </xf>
    <xf numFmtId="164" fontId="32" fillId="3" borderId="16" xfId="1" applyNumberFormat="1" applyFill="1" applyBorder="1" applyAlignment="1" applyProtection="1">
      <alignment horizontal="center"/>
      <protection locked="0"/>
    </xf>
    <xf numFmtId="164" fontId="10" fillId="4" borderId="16" xfId="1" applyNumberFormat="1" applyFont="1" applyFill="1" applyBorder="1" applyAlignment="1">
      <alignment horizontal="center"/>
    </xf>
    <xf numFmtId="164" fontId="32" fillId="0" borderId="16" xfId="1" applyNumberFormat="1" applyBorder="1" applyAlignment="1">
      <alignment horizontal="center"/>
    </xf>
    <xf numFmtId="164" fontId="32" fillId="0" borderId="20" xfId="1" applyNumberFormat="1" applyBorder="1" applyAlignment="1">
      <alignment horizontal="center"/>
    </xf>
    <xf numFmtId="164" fontId="32" fillId="0" borderId="17" xfId="1" applyNumberFormat="1" applyBorder="1" applyAlignment="1">
      <alignment horizontal="center"/>
    </xf>
    <xf numFmtId="164" fontId="17" fillId="0" borderId="16" xfId="1" applyNumberFormat="1" applyFont="1" applyBorder="1" applyAlignment="1">
      <alignment horizontal="center" vertical="center" wrapText="1"/>
    </xf>
    <xf numFmtId="164" fontId="17" fillId="0" borderId="17" xfId="1" applyNumberFormat="1" applyFont="1" applyBorder="1" applyAlignment="1">
      <alignment horizontal="center" vertical="center" wrapText="1"/>
    </xf>
    <xf numFmtId="0" fontId="10" fillId="18" borderId="16" xfId="0" applyFont="1" applyFill="1" applyBorder="1" applyAlignment="1" applyProtection="1">
      <alignment vertical="center" wrapText="1"/>
      <protection locked="0"/>
    </xf>
    <xf numFmtId="166" fontId="31" fillId="13" borderId="16" xfId="1" applyNumberFormat="1" applyFont="1" applyFill="1" applyBorder="1"/>
    <xf numFmtId="0" fontId="6" fillId="0" borderId="0" xfId="0" applyFont="1"/>
    <xf numFmtId="0" fontId="0" fillId="0" borderId="0" xfId="0" applyAlignment="1"/>
    <xf numFmtId="0" fontId="6" fillId="0" borderId="16" xfId="0" applyFont="1" applyBorder="1" applyAlignment="1">
      <alignment wrapText="1"/>
    </xf>
    <xf numFmtId="2" fontId="6" fillId="0" borderId="16" xfId="5" applyNumberFormat="1" applyFont="1" applyFill="1" applyBorder="1"/>
    <xf numFmtId="0" fontId="31" fillId="0" borderId="16" xfId="0" applyFont="1" applyFill="1" applyBorder="1" applyAlignment="1">
      <alignment wrapText="1"/>
    </xf>
    <xf numFmtId="0" fontId="10" fillId="0" borderId="10" xfId="0" applyFont="1" applyFill="1" applyBorder="1"/>
    <xf numFmtId="0" fontId="10" fillId="0" borderId="0" xfId="0" applyFont="1" applyFill="1" applyBorder="1" applyAlignment="1" applyProtection="1">
      <alignment vertical="center" wrapText="1"/>
      <protection locked="0"/>
    </xf>
    <xf numFmtId="0" fontId="0" fillId="0" borderId="7" xfId="0" applyFill="1" applyBorder="1" applyAlignment="1" applyProtection="1">
      <alignment vertical="center" wrapText="1"/>
      <protection locked="0"/>
    </xf>
    <xf numFmtId="0" fontId="0" fillId="0" borderId="1" xfId="0" applyFill="1" applyBorder="1" applyAlignment="1" applyProtection="1">
      <alignment vertical="center" wrapText="1"/>
      <protection locked="0"/>
    </xf>
    <xf numFmtId="0" fontId="41" fillId="19" borderId="1" xfId="0" applyFont="1" applyFill="1" applyBorder="1" applyAlignment="1" applyProtection="1">
      <alignment horizontal="right" vertical="center" wrapText="1"/>
      <protection locked="0"/>
    </xf>
    <xf numFmtId="0" fontId="10" fillId="0" borderId="2" xfId="0" applyFont="1" applyBorder="1"/>
    <xf numFmtId="0" fontId="41" fillId="0" borderId="1" xfId="0" applyFont="1" applyFill="1" applyBorder="1" applyAlignment="1" applyProtection="1">
      <alignment horizontal="right" vertical="center" wrapText="1"/>
      <protection locked="0"/>
    </xf>
    <xf numFmtId="0" fontId="0" fillId="20" borderId="24" xfId="0" applyFill="1" applyBorder="1" applyAlignment="1">
      <alignment horizontal="center" vertical="center" wrapText="1"/>
    </xf>
    <xf numFmtId="167" fontId="4" fillId="20" borderId="24" xfId="0" applyNumberFormat="1" applyFont="1" applyFill="1" applyBorder="1" applyAlignment="1">
      <alignment horizontal="center" vertical="center" wrapText="1"/>
    </xf>
    <xf numFmtId="0" fontId="5" fillId="20" borderId="16" xfId="0" applyFont="1" applyFill="1" applyBorder="1" applyAlignment="1">
      <alignment horizontal="center" vertical="center" wrapText="1"/>
    </xf>
    <xf numFmtId="0" fontId="33" fillId="20" borderId="16" xfId="0" applyFont="1" applyFill="1" applyBorder="1" applyAlignment="1">
      <alignment horizontal="center" vertical="center" wrapText="1"/>
    </xf>
    <xf numFmtId="166" fontId="31" fillId="21" borderId="16" xfId="1" applyNumberFormat="1" applyFont="1" applyFill="1" applyBorder="1"/>
    <xf numFmtId="0" fontId="10" fillId="20" borderId="16" xfId="0" applyFont="1" applyFill="1" applyBorder="1" applyAlignment="1">
      <alignment vertical="center"/>
    </xf>
    <xf numFmtId="3" fontId="10" fillId="20" borderId="16" xfId="0" applyNumberFormat="1" applyFont="1" applyFill="1" applyBorder="1" applyAlignment="1">
      <alignment vertical="center"/>
    </xf>
    <xf numFmtId="164" fontId="10" fillId="20" borderId="16" xfId="0" applyNumberFormat="1" applyFont="1" applyFill="1" applyBorder="1" applyAlignment="1">
      <alignment vertical="center"/>
    </xf>
    <xf numFmtId="164" fontId="16" fillId="23" borderId="16" xfId="1" applyNumberFormat="1" applyFont="1" applyFill="1" applyBorder="1" applyAlignment="1">
      <alignment horizontal="center"/>
    </xf>
    <xf numFmtId="164" fontId="32" fillId="23" borderId="16" xfId="1" applyNumberFormat="1" applyFill="1" applyBorder="1" applyAlignment="1">
      <alignment horizontal="center"/>
    </xf>
    <xf numFmtId="164" fontId="32" fillId="23" borderId="20" xfId="1" applyNumberFormat="1" applyFill="1" applyBorder="1" applyAlignment="1">
      <alignment horizontal="center"/>
    </xf>
    <xf numFmtId="167" fontId="4" fillId="6" borderId="16" xfId="0" applyNumberFormat="1" applyFont="1" applyFill="1" applyBorder="1" applyAlignment="1">
      <alignment horizontal="center" vertical="center" wrapText="1"/>
    </xf>
    <xf numFmtId="0" fontId="4" fillId="6" borderId="16" xfId="0" applyFont="1" applyFill="1" applyBorder="1" applyAlignment="1">
      <alignment horizontal="center" vertical="center" wrapText="1"/>
    </xf>
    <xf numFmtId="164" fontId="47" fillId="4" borderId="20" xfId="1" applyNumberFormat="1" applyFont="1" applyFill="1" applyBorder="1" applyAlignment="1">
      <alignment horizontal="center"/>
    </xf>
    <xf numFmtId="0" fontId="4" fillId="0" borderId="0" xfId="0" applyFont="1"/>
    <xf numFmtId="9" fontId="32" fillId="0" borderId="0" xfId="4"/>
    <xf numFmtId="0" fontId="52" fillId="0" borderId="0" xfId="0" applyFont="1"/>
    <xf numFmtId="164" fontId="32" fillId="18" borderId="16" xfId="1" applyFill="1" applyBorder="1"/>
    <xf numFmtId="0" fontId="13" fillId="0" borderId="13" xfId="0" applyFont="1" applyBorder="1" applyAlignment="1">
      <alignment horizontal="center" vertical="center" wrapText="1"/>
    </xf>
    <xf numFmtId="166" fontId="13" fillId="3" borderId="20" xfId="1" applyNumberFormat="1" applyFont="1" applyFill="1" applyBorder="1" applyAlignment="1" applyProtection="1">
      <alignment horizontal="center" vertical="center" wrapText="1"/>
      <protection locked="0"/>
    </xf>
    <xf numFmtId="0" fontId="14" fillId="0" borderId="14" xfId="0" applyFont="1" applyBorder="1" applyAlignment="1">
      <alignment horizontal="center" vertical="center"/>
    </xf>
    <xf numFmtId="0" fontId="4" fillId="0" borderId="16" xfId="0" applyFont="1" applyBorder="1" applyAlignment="1">
      <alignment wrapText="1"/>
    </xf>
    <xf numFmtId="0" fontId="54" fillId="0" borderId="16" xfId="0" applyFont="1" applyFill="1" applyBorder="1" applyAlignment="1">
      <alignment wrapText="1"/>
    </xf>
    <xf numFmtId="0" fontId="54" fillId="25" borderId="16" xfId="0" applyFont="1" applyFill="1" applyBorder="1" applyAlignment="1">
      <alignment wrapText="1"/>
    </xf>
    <xf numFmtId="43" fontId="54" fillId="25" borderId="16" xfId="0" applyNumberFormat="1" applyFont="1" applyFill="1" applyBorder="1" applyAlignment="1"/>
    <xf numFmtId="0" fontId="10" fillId="26" borderId="16" xfId="0" applyFont="1" applyFill="1" applyBorder="1" applyAlignment="1">
      <alignment horizontal="center" wrapText="1"/>
    </xf>
    <xf numFmtId="164" fontId="6" fillId="27" borderId="16" xfId="1" applyNumberFormat="1" applyFont="1" applyFill="1" applyBorder="1" applyAlignment="1">
      <alignment horizontal="center"/>
    </xf>
    <xf numFmtId="0" fontId="0" fillId="26" borderId="16" xfId="0" applyFill="1" applyBorder="1"/>
    <xf numFmtId="0" fontId="54" fillId="26" borderId="16" xfId="0" applyFont="1" applyFill="1" applyBorder="1" applyAlignment="1">
      <alignment wrapText="1"/>
    </xf>
    <xf numFmtId="164" fontId="54" fillId="26" borderId="16" xfId="0" applyNumberFormat="1" applyFont="1" applyFill="1" applyBorder="1"/>
    <xf numFmtId="0" fontId="4" fillId="0" borderId="27" xfId="0" applyFont="1" applyBorder="1" applyAlignment="1">
      <alignment wrapText="1"/>
    </xf>
    <xf numFmtId="164" fontId="40" fillId="4" borderId="20" xfId="1" applyNumberFormat="1" applyFont="1" applyFill="1" applyBorder="1" applyAlignment="1">
      <alignment horizontal="center"/>
    </xf>
    <xf numFmtId="10" fontId="32" fillId="0" borderId="16" xfId="4" applyNumberFormat="1" applyBorder="1"/>
    <xf numFmtId="0" fontId="10" fillId="25" borderId="16" xfId="0" applyFont="1" applyFill="1" applyBorder="1" applyAlignment="1">
      <alignment horizontal="center" wrapText="1"/>
    </xf>
    <xf numFmtId="164" fontId="6" fillId="23" borderId="16" xfId="1" applyNumberFormat="1" applyFont="1" applyFill="1" applyBorder="1" applyAlignment="1">
      <alignment horizontal="center"/>
    </xf>
    <xf numFmtId="0" fontId="57" fillId="0" borderId="16" xfId="0" applyFont="1" applyFill="1" applyBorder="1" applyAlignment="1">
      <alignment wrapText="1"/>
    </xf>
    <xf numFmtId="43" fontId="57" fillId="0" borderId="16" xfId="0" applyNumberFormat="1" applyFont="1" applyBorder="1"/>
    <xf numFmtId="0" fontId="0" fillId="0" borderId="0" xfId="0" applyBorder="1" applyAlignment="1">
      <alignment vertical="top" wrapText="1"/>
    </xf>
    <xf numFmtId="0" fontId="0" fillId="0" borderId="0" xfId="0" applyAlignment="1">
      <alignment vertical="top" wrapText="1"/>
    </xf>
    <xf numFmtId="43" fontId="54" fillId="0" borderId="16" xfId="0" applyNumberFormat="1" applyFont="1" applyBorder="1"/>
    <xf numFmtId="0" fontId="0" fillId="31" borderId="0" xfId="0" applyFill="1"/>
    <xf numFmtId="0" fontId="58" fillId="6" borderId="16" xfId="0" applyFont="1" applyFill="1" applyBorder="1" applyAlignment="1">
      <alignment horizontal="center" vertical="center" wrapText="1"/>
    </xf>
    <xf numFmtId="164" fontId="32" fillId="18" borderId="16" xfId="1" applyFill="1" applyBorder="1" applyAlignment="1">
      <alignment vertical="center"/>
    </xf>
    <xf numFmtId="164" fontId="32" fillId="18" borderId="24" xfId="1" applyFill="1" applyBorder="1" applyAlignment="1">
      <alignment vertical="center"/>
    </xf>
    <xf numFmtId="164" fontId="32" fillId="30" borderId="1" xfId="1" applyFill="1" applyBorder="1" applyAlignment="1">
      <alignment vertical="center"/>
    </xf>
    <xf numFmtId="164" fontId="32" fillId="24" borderId="16" xfId="1" applyNumberFormat="1" applyFill="1" applyBorder="1" applyAlignment="1" applyProtection="1">
      <alignment horizontal="center"/>
    </xf>
    <xf numFmtId="0" fontId="15" fillId="0" borderId="15" xfId="0" applyFont="1" applyBorder="1" applyAlignment="1">
      <alignment horizontal="left"/>
    </xf>
    <xf numFmtId="0" fontId="13" fillId="0" borderId="15" xfId="0" applyFont="1" applyBorder="1" applyAlignment="1">
      <alignment horizontal="left"/>
    </xf>
    <xf numFmtId="0" fontId="13" fillId="0" borderId="15" xfId="0" applyFont="1" applyBorder="1" applyAlignment="1">
      <alignment horizontal="left" wrapText="1"/>
    </xf>
    <xf numFmtId="0" fontId="17" fillId="0" borderId="15" xfId="0" applyFont="1" applyBorder="1" applyAlignment="1">
      <alignment horizontal="left" vertical="center" wrapText="1"/>
    </xf>
    <xf numFmtId="0" fontId="13" fillId="0" borderId="15" xfId="0" applyFont="1" applyBorder="1" applyAlignment="1">
      <alignment horizontal="left" vertical="center" wrapText="1"/>
    </xf>
    <xf numFmtId="164" fontId="17" fillId="25" borderId="16" xfId="1" applyNumberFormat="1" applyFont="1" applyFill="1" applyBorder="1" applyAlignment="1">
      <alignment horizontal="center" vertical="center" wrapText="1"/>
    </xf>
    <xf numFmtId="0" fontId="4" fillId="22" borderId="1" xfId="0" applyFont="1" applyFill="1" applyBorder="1" applyAlignment="1">
      <alignment vertical="top" wrapText="1"/>
    </xf>
    <xf numFmtId="0" fontId="4" fillId="32" borderId="1" xfId="0" applyFont="1" applyFill="1" applyBorder="1"/>
    <xf numFmtId="0" fontId="4" fillId="32" borderId="4" xfId="0" applyFont="1" applyFill="1" applyBorder="1"/>
    <xf numFmtId="0" fontId="3" fillId="0" borderId="0" xfId="0" applyFont="1"/>
    <xf numFmtId="0" fontId="0" fillId="0" borderId="0" xfId="0" applyAlignment="1">
      <alignment vertical="center" wrapText="1"/>
    </xf>
    <xf numFmtId="0" fontId="31" fillId="34" borderId="16" xfId="0" applyFont="1" applyFill="1" applyBorder="1" applyAlignment="1">
      <alignment wrapText="1"/>
    </xf>
    <xf numFmtId="164" fontId="31" fillId="35" borderId="16" xfId="1" applyNumberFormat="1" applyFont="1" applyFill="1" applyBorder="1"/>
    <xf numFmtId="166" fontId="73" fillId="4" borderId="16" xfId="1" applyNumberFormat="1" applyFont="1" applyFill="1" applyBorder="1" applyAlignment="1">
      <alignment horizontal="center"/>
    </xf>
    <xf numFmtId="164" fontId="73" fillId="4" borderId="16" xfId="1" applyNumberFormat="1" applyFont="1" applyFill="1" applyBorder="1" applyAlignment="1">
      <alignment horizontal="center"/>
    </xf>
    <xf numFmtId="164" fontId="40" fillId="4" borderId="36" xfId="1" applyNumberFormat="1" applyFont="1" applyFill="1" applyBorder="1" applyAlignment="1">
      <alignment horizontal="center"/>
    </xf>
    <xf numFmtId="164" fontId="40" fillId="4" borderId="16" xfId="1" applyNumberFormat="1" applyFont="1" applyFill="1" applyBorder="1" applyAlignment="1">
      <alignment horizontal="center"/>
    </xf>
    <xf numFmtId="164" fontId="2" fillId="18" borderId="27" xfId="1" applyFont="1" applyFill="1" applyBorder="1"/>
    <xf numFmtId="0" fontId="19" fillId="22" borderId="2" xfId="0" applyFont="1" applyFill="1" applyBorder="1" applyAlignment="1">
      <alignment vertical="top" wrapText="1"/>
    </xf>
    <xf numFmtId="0" fontId="4" fillId="22" borderId="3" xfId="0" applyFont="1" applyFill="1" applyBorder="1" applyAlignment="1">
      <alignment vertical="top" wrapText="1"/>
    </xf>
    <xf numFmtId="0" fontId="4" fillId="22" borderId="4" xfId="0" applyFont="1" applyFill="1" applyBorder="1" applyAlignment="1">
      <alignment vertical="top" wrapText="1"/>
    </xf>
    <xf numFmtId="0" fontId="50" fillId="3" borderId="11" xfId="0" applyFont="1" applyFill="1" applyBorder="1" applyAlignment="1">
      <alignment horizontal="center" vertical="center" textRotation="90" wrapText="1"/>
    </xf>
    <xf numFmtId="0" fontId="50" fillId="3" borderId="10" xfId="0" applyFont="1" applyFill="1" applyBorder="1" applyAlignment="1">
      <alignment horizontal="center" vertical="center" textRotation="90" wrapText="1"/>
    </xf>
    <xf numFmtId="0" fontId="50" fillId="3" borderId="18" xfId="0" applyFont="1" applyFill="1" applyBorder="1" applyAlignment="1">
      <alignment horizontal="center" vertical="center" textRotation="90" wrapText="1"/>
    </xf>
    <xf numFmtId="164" fontId="18" fillId="0" borderId="0" xfId="1" applyNumberFormat="1" applyFont="1" applyFill="1" applyBorder="1" applyAlignment="1">
      <alignment horizontal="left" vertical="top"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0" fillId="18" borderId="8" xfId="0" applyFont="1" applyFill="1" applyBorder="1" applyAlignment="1" applyProtection="1">
      <alignment vertical="center" wrapText="1"/>
      <protection locked="0"/>
    </xf>
    <xf numFmtId="0" fontId="10" fillId="18" borderId="3" xfId="0" applyFont="1" applyFill="1" applyBorder="1" applyAlignment="1" applyProtection="1">
      <alignment vertical="center" wrapText="1"/>
      <protection locked="0"/>
    </xf>
    <xf numFmtId="0" fontId="0" fillId="18" borderId="9" xfId="0" applyFill="1" applyBorder="1" applyAlignment="1" applyProtection="1">
      <alignment vertical="center" wrapText="1"/>
      <protection locked="0"/>
    </xf>
    <xf numFmtId="0" fontId="10" fillId="18" borderId="23" xfId="0" applyFont="1" applyFill="1" applyBorder="1" applyAlignment="1" applyProtection="1">
      <alignment vertical="center" wrapText="1"/>
      <protection locked="0"/>
    </xf>
    <xf numFmtId="0" fontId="10" fillId="0" borderId="0" xfId="0" applyFont="1" applyAlignment="1">
      <alignment horizontal="center"/>
    </xf>
    <xf numFmtId="0" fontId="4" fillId="0" borderId="11" xfId="0" applyFont="1"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53" fillId="0" borderId="11" xfId="0" applyFont="1" applyBorder="1" applyAlignment="1">
      <alignment vertical="top" wrapText="1"/>
    </xf>
    <xf numFmtId="0" fontId="0" fillId="0" borderId="28" xfId="0" applyBorder="1" applyAlignment="1">
      <alignment vertical="top" wrapText="1"/>
    </xf>
    <xf numFmtId="0" fontId="0" fillId="0" borderId="29" xfId="0" applyBorder="1" applyAlignment="1">
      <alignment vertical="top" wrapText="1"/>
    </xf>
    <xf numFmtId="0" fontId="0" fillId="0" borderId="10" xfId="0" applyBorder="1" applyAlignment="1">
      <alignment vertical="top" wrapText="1"/>
    </xf>
    <xf numFmtId="0" fontId="0" fillId="0" borderId="0" xfId="0" applyBorder="1" applyAlignment="1">
      <alignment vertical="top" wrapText="1"/>
    </xf>
    <xf numFmtId="0" fontId="0" fillId="0" borderId="7" xfId="0" applyBorder="1" applyAlignment="1">
      <alignment vertical="top" wrapText="1"/>
    </xf>
    <xf numFmtId="0" fontId="0" fillId="0" borderId="18" xfId="0" applyBorder="1" applyAlignment="1">
      <alignment vertical="top" wrapText="1"/>
    </xf>
    <xf numFmtId="0" fontId="0" fillId="0" borderId="30" xfId="0" applyBorder="1" applyAlignment="1">
      <alignment vertical="top" wrapText="1"/>
    </xf>
    <xf numFmtId="0" fontId="0" fillId="0" borderId="31" xfId="0" applyBorder="1" applyAlignment="1">
      <alignment vertical="top" wrapText="1"/>
    </xf>
    <xf numFmtId="0" fontId="33" fillId="5" borderId="20" xfId="0" applyFont="1" applyFill="1" applyBorder="1" applyAlignment="1">
      <alignment horizontal="center" vertical="center"/>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10" fillId="20" borderId="25" xfId="0" applyFont="1" applyFill="1" applyBorder="1" applyAlignment="1">
      <alignment horizontal="left" vertical="center"/>
    </xf>
    <xf numFmtId="0" fontId="10" fillId="20" borderId="26" xfId="0" applyFont="1" applyFill="1" applyBorder="1" applyAlignment="1">
      <alignment horizontal="left" vertical="center"/>
    </xf>
    <xf numFmtId="0" fontId="19" fillId="22" borderId="0" xfId="0" applyFont="1" applyFill="1" applyAlignment="1">
      <alignment horizontal="left" vertical="center" wrapText="1"/>
    </xf>
    <xf numFmtId="0" fontId="4" fillId="5" borderId="16" xfId="0" applyFont="1" applyFill="1" applyBorder="1" applyAlignment="1">
      <alignment horizontal="center" vertical="center"/>
    </xf>
    <xf numFmtId="0" fontId="0" fillId="5" borderId="16" xfId="0" applyFill="1" applyBorder="1" applyAlignment="1">
      <alignment horizontal="center" vertical="center"/>
    </xf>
    <xf numFmtId="0" fontId="10" fillId="6" borderId="20" xfId="0" applyFont="1" applyFill="1" applyBorder="1" applyAlignment="1">
      <alignment horizontal="left" vertical="center"/>
    </xf>
    <xf numFmtId="0" fontId="10" fillId="6" borderId="21" xfId="0" applyFont="1" applyFill="1" applyBorder="1" applyAlignment="1">
      <alignment horizontal="left" vertical="center"/>
    </xf>
    <xf numFmtId="0" fontId="0" fillId="6" borderId="20" xfId="0" applyFill="1" applyBorder="1" applyAlignment="1">
      <alignment horizontal="center" vertical="center" wrapText="1"/>
    </xf>
    <xf numFmtId="0" fontId="0" fillId="6" borderId="21" xfId="0" applyFill="1" applyBorder="1" applyAlignment="1">
      <alignment horizontal="center" vertical="center" wrapText="1"/>
    </xf>
    <xf numFmtId="0" fontId="0" fillId="6" borderId="22" xfId="0" applyFill="1" applyBorder="1" applyAlignment="1">
      <alignment horizontal="center" vertical="center" wrapText="1"/>
    </xf>
    <xf numFmtId="0" fontId="10" fillId="18" borderId="20" xfId="0" applyFont="1" applyFill="1" applyBorder="1" applyAlignment="1" applyProtection="1">
      <alignment horizontal="center" vertical="center" wrapText="1"/>
      <protection locked="0"/>
    </xf>
    <xf numFmtId="0" fontId="10" fillId="18" borderId="21" xfId="0" applyFont="1" applyFill="1" applyBorder="1" applyAlignment="1" applyProtection="1">
      <alignment horizontal="center" vertical="center" wrapText="1"/>
      <protection locked="0"/>
    </xf>
    <xf numFmtId="0" fontId="10" fillId="18" borderId="22" xfId="0" applyFont="1" applyFill="1" applyBorder="1" applyAlignment="1" applyProtection="1">
      <alignment horizontal="center" vertical="center" wrapText="1"/>
      <protection locked="0"/>
    </xf>
    <xf numFmtId="0" fontId="17" fillId="30" borderId="8" xfId="0" applyFont="1" applyFill="1" applyBorder="1" applyAlignment="1">
      <alignment vertical="center" wrapText="1"/>
    </xf>
    <xf numFmtId="0" fontId="17" fillId="30" borderId="35" xfId="0" applyFont="1" applyFill="1" applyBorder="1" applyAlignment="1">
      <alignment vertical="center" wrapText="1"/>
    </xf>
    <xf numFmtId="0" fontId="17" fillId="30" borderId="23" xfId="0" applyFont="1" applyFill="1" applyBorder="1" applyAlignment="1">
      <alignment vertical="center" wrapText="1"/>
    </xf>
    <xf numFmtId="0" fontId="58" fillId="5" borderId="16" xfId="0" applyFont="1" applyFill="1" applyBorder="1" applyAlignment="1">
      <alignment horizontal="center" vertical="center"/>
    </xf>
    <xf numFmtId="0" fontId="17" fillId="5" borderId="16" xfId="0" applyFont="1" applyFill="1" applyBorder="1" applyAlignment="1">
      <alignment horizontal="center" vertical="center"/>
    </xf>
    <xf numFmtId="0" fontId="17" fillId="6" borderId="20" xfId="0" applyFont="1" applyFill="1" applyBorder="1" applyAlignment="1">
      <alignment horizontal="center" vertical="center" wrapText="1"/>
    </xf>
    <xf numFmtId="0" fontId="17" fillId="6" borderId="21" xfId="0" applyFont="1" applyFill="1" applyBorder="1" applyAlignment="1">
      <alignment horizontal="center" vertical="center" wrapText="1"/>
    </xf>
    <xf numFmtId="0" fontId="17" fillId="6" borderId="22" xfId="0" applyFont="1" applyFill="1" applyBorder="1" applyAlignment="1">
      <alignment horizontal="center" vertical="center" wrapText="1"/>
    </xf>
    <xf numFmtId="0" fontId="55" fillId="0" borderId="20" xfId="0" applyFont="1" applyBorder="1" applyAlignment="1">
      <alignment vertical="top" wrapText="1"/>
    </xf>
    <xf numFmtId="0" fontId="55" fillId="0" borderId="21" xfId="0" applyFont="1" applyBorder="1" applyAlignment="1">
      <alignment vertical="top" wrapText="1"/>
    </xf>
    <xf numFmtId="0" fontId="55" fillId="0" borderId="22" xfId="0" applyFont="1" applyBorder="1" applyAlignment="1">
      <alignment vertical="top" wrapText="1"/>
    </xf>
    <xf numFmtId="0" fontId="33" fillId="30" borderId="20" xfId="0" applyFont="1" applyFill="1" applyBorder="1" applyAlignment="1">
      <alignment horizontal="center" vertical="center" wrapText="1"/>
    </xf>
    <xf numFmtId="0" fontId="33" fillId="30" borderId="21" xfId="0" applyFont="1" applyFill="1" applyBorder="1" applyAlignment="1">
      <alignment horizontal="center" vertical="center" wrapText="1"/>
    </xf>
    <xf numFmtId="0" fontId="33" fillId="30" borderId="22" xfId="0" applyFont="1" applyFill="1" applyBorder="1" applyAlignment="1">
      <alignment horizontal="center" vertical="center" wrapText="1"/>
    </xf>
    <xf numFmtId="0" fontId="4" fillId="31" borderId="33" xfId="0" applyFont="1" applyFill="1" applyBorder="1" applyAlignment="1">
      <alignment horizontal="center" vertical="center" wrapText="1"/>
    </xf>
    <xf numFmtId="0" fontId="0" fillId="31" borderId="32" xfId="0" applyFill="1" applyBorder="1" applyAlignment="1">
      <alignment horizontal="center" vertical="center" wrapText="1"/>
    </xf>
    <xf numFmtId="0" fontId="0" fillId="31" borderId="34" xfId="0" applyFill="1" applyBorder="1" applyAlignment="1">
      <alignment horizontal="center" vertical="center" wrapText="1"/>
    </xf>
    <xf numFmtId="0" fontId="13" fillId="0" borderId="16" xfId="0" applyFont="1" applyBorder="1" applyAlignment="1">
      <alignment vertical="center" wrapText="1"/>
    </xf>
    <xf numFmtId="0" fontId="13" fillId="0" borderId="24" xfId="0" applyFont="1" applyBorder="1" applyAlignment="1">
      <alignment vertical="center" wrapText="1"/>
    </xf>
    <xf numFmtId="0" fontId="55" fillId="0" borderId="20" xfId="0" applyFont="1" applyBorder="1" applyAlignment="1">
      <alignment horizontal="left" vertical="center" wrapText="1"/>
    </xf>
    <xf numFmtId="0" fontId="55" fillId="0" borderId="21" xfId="0" applyFont="1" applyBorder="1" applyAlignment="1">
      <alignment horizontal="left" vertical="center" wrapText="1"/>
    </xf>
    <xf numFmtId="0" fontId="55" fillId="0" borderId="22" xfId="0" applyFont="1" applyBorder="1" applyAlignment="1">
      <alignment horizontal="left" vertical="center" wrapText="1"/>
    </xf>
    <xf numFmtId="0" fontId="21" fillId="7" borderId="16" xfId="3" applyFont="1" applyFill="1" applyBorder="1" applyAlignment="1">
      <alignment horizontal="center" vertical="center" wrapText="1"/>
    </xf>
    <xf numFmtId="0" fontId="22" fillId="0" borderId="10" xfId="3" applyFont="1" applyBorder="1"/>
    <xf numFmtId="0" fontId="22" fillId="0" borderId="0" xfId="3" applyFont="1"/>
    <xf numFmtId="0" fontId="23" fillId="0" borderId="16" xfId="3" applyFont="1" applyBorder="1" applyAlignment="1">
      <alignment horizontal="center" vertical="center" wrapText="1"/>
    </xf>
    <xf numFmtId="0" fontId="25" fillId="0" borderId="16" xfId="3" applyFont="1" applyBorder="1" applyAlignment="1">
      <alignment horizontal="center" vertical="center" wrapText="1"/>
    </xf>
    <xf numFmtId="0" fontId="22" fillId="9" borderId="16" xfId="3" applyFont="1" applyFill="1" applyBorder="1" applyAlignment="1">
      <alignment horizontal="center" vertical="center" textRotation="90"/>
    </xf>
    <xf numFmtId="0" fontId="20" fillId="9" borderId="16" xfId="3" applyFont="1" applyFill="1" applyBorder="1"/>
    <xf numFmtId="0" fontId="26" fillId="10" borderId="16" xfId="3" applyFont="1" applyFill="1" applyBorder="1"/>
    <xf numFmtId="0" fontId="27" fillId="10" borderId="16" xfId="3" applyFont="1" applyFill="1" applyBorder="1" applyAlignment="1">
      <alignment horizontal="center" vertical="center" wrapText="1"/>
    </xf>
    <xf numFmtId="0" fontId="25" fillId="10" borderId="16" xfId="3" applyFont="1" applyFill="1" applyBorder="1" applyAlignment="1">
      <alignment horizontal="center" vertical="center" wrapText="1"/>
    </xf>
    <xf numFmtId="0" fontId="28" fillId="11" borderId="16" xfId="3" applyFont="1" applyFill="1" applyBorder="1" applyAlignment="1">
      <alignment horizontal="center" vertical="center" wrapText="1"/>
    </xf>
    <xf numFmtId="0" fontId="22" fillId="0" borderId="16" xfId="3" applyFont="1" applyBorder="1" applyAlignment="1">
      <alignment horizontal="center" vertical="center"/>
    </xf>
    <xf numFmtId="0" fontId="22" fillId="0" borderId="20" xfId="3" applyFont="1" applyBorder="1" applyAlignment="1">
      <alignment horizontal="center" vertical="center"/>
    </xf>
    <xf numFmtId="0" fontId="30" fillId="10" borderId="16" xfId="3" applyFont="1" applyFill="1" applyBorder="1" applyAlignment="1">
      <alignment vertical="center"/>
    </xf>
    <xf numFmtId="0" fontId="20" fillId="10" borderId="16" xfId="3" applyFont="1" applyFill="1" applyBorder="1"/>
    <xf numFmtId="0" fontId="25" fillId="10" borderId="16" xfId="3" applyFont="1" applyFill="1" applyBorder="1" applyAlignment="1">
      <alignment wrapText="1"/>
    </xf>
    <xf numFmtId="0" fontId="20" fillId="0" borderId="10" xfId="3" applyFont="1" applyBorder="1" applyAlignment="1">
      <alignment wrapText="1"/>
    </xf>
    <xf numFmtId="0" fontId="20" fillId="0" borderId="0" xfId="3" applyFont="1" applyAlignment="1">
      <alignment wrapText="1"/>
    </xf>
    <xf numFmtId="0" fontId="20" fillId="0" borderId="10" xfId="3" quotePrefix="1" applyFont="1" applyBorder="1"/>
    <xf numFmtId="0" fontId="20" fillId="0" borderId="0" xfId="3" applyFont="1"/>
    <xf numFmtId="0" fontId="10" fillId="33" borderId="8" xfId="0" applyFont="1" applyFill="1" applyBorder="1" applyAlignment="1">
      <alignment horizontal="center"/>
    </xf>
    <xf numFmtId="0" fontId="10" fillId="33" borderId="9" xfId="0" applyFont="1" applyFill="1" applyBorder="1" applyAlignment="1">
      <alignment horizontal="center"/>
    </xf>
    <xf numFmtId="0" fontId="19" fillId="22" borderId="16" xfId="0" applyFont="1" applyFill="1" applyBorder="1" applyAlignment="1">
      <alignment vertical="center" wrapText="1"/>
    </xf>
    <xf numFmtId="0" fontId="10" fillId="28" borderId="16" xfId="0" applyFont="1" applyFill="1" applyBorder="1" applyAlignment="1">
      <alignment horizontal="center" vertical="center" wrapText="1"/>
    </xf>
    <xf numFmtId="0" fontId="0" fillId="29" borderId="16" xfId="0" applyFill="1" applyBorder="1" applyAlignment="1">
      <alignment horizontal="left"/>
    </xf>
    <xf numFmtId="0" fontId="4" fillId="0" borderId="6" xfId="0" applyFont="1" applyBorder="1" applyAlignment="1">
      <alignment vertical="center" wrapText="1"/>
    </xf>
    <xf numFmtId="0" fontId="0" fillId="0" borderId="0" xfId="0" applyAlignment="1">
      <alignment vertical="center" wrapText="1"/>
    </xf>
    <xf numFmtId="0" fontId="19" fillId="0" borderId="20" xfId="0" applyFont="1"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cellXfs>
  <cellStyles count="6">
    <cellStyle name="Migliaia" xfId="1" builtinId="3"/>
    <cellStyle name="Migliaia 4" xfId="2" xr:uid="{00000000-0005-0000-0000-000001000000}"/>
    <cellStyle name="Normale" xfId="0" builtinId="0"/>
    <cellStyle name="Normale 3" xfId="3" xr:uid="{00000000-0005-0000-0000-000003000000}"/>
    <cellStyle name="Percentuale" xfId="4" builtinId="5"/>
    <cellStyle name="Valuta" xfId="5" builtinId="4"/>
  </cellStyles>
  <dxfs count="6">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119062</xdr:colOff>
      <xdr:row>9</xdr:row>
      <xdr:rowOff>59532</xdr:rowOff>
    </xdr:from>
    <xdr:to>
      <xdr:col>4</xdr:col>
      <xdr:colOff>619125</xdr:colOff>
      <xdr:row>9</xdr:row>
      <xdr:rowOff>202407</xdr:rowOff>
    </xdr:to>
    <xdr:sp macro="" textlink="">
      <xdr:nvSpPr>
        <xdr:cNvPr id="2" name="Freccia a destra 1">
          <a:extLst>
            <a:ext uri="{FF2B5EF4-FFF2-40B4-BE49-F238E27FC236}">
              <a16:creationId xmlns:a16="http://schemas.microsoft.com/office/drawing/2014/main" id="{65AB33EA-707E-41DD-809F-DBA78BB7371A}"/>
            </a:ext>
          </a:extLst>
        </xdr:cNvPr>
        <xdr:cNvSpPr/>
      </xdr:nvSpPr>
      <xdr:spPr>
        <a:xfrm rot="10800000">
          <a:off x="9263062" y="1595438"/>
          <a:ext cx="500063" cy="142875"/>
        </a:xfrm>
        <a:prstGeom prst="righ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xdr:col>
      <xdr:colOff>4905375</xdr:colOff>
      <xdr:row>12</xdr:row>
      <xdr:rowOff>107156</xdr:rowOff>
    </xdr:from>
    <xdr:to>
      <xdr:col>2</xdr:col>
      <xdr:colOff>190500</xdr:colOff>
      <xdr:row>12</xdr:row>
      <xdr:rowOff>214312</xdr:rowOff>
    </xdr:to>
    <xdr:sp macro="" textlink="">
      <xdr:nvSpPr>
        <xdr:cNvPr id="3" name="Freccia a destra 2">
          <a:extLst>
            <a:ext uri="{FF2B5EF4-FFF2-40B4-BE49-F238E27FC236}">
              <a16:creationId xmlns:a16="http://schemas.microsoft.com/office/drawing/2014/main" id="{BCDE4A1A-FECD-4291-8499-D88593ED20C6}"/>
            </a:ext>
          </a:extLst>
        </xdr:cNvPr>
        <xdr:cNvSpPr/>
      </xdr:nvSpPr>
      <xdr:spPr>
        <a:xfrm>
          <a:off x="5286375" y="2405062"/>
          <a:ext cx="464344" cy="10715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xdr:col>
      <xdr:colOff>4905376</xdr:colOff>
      <xdr:row>13</xdr:row>
      <xdr:rowOff>83344</xdr:rowOff>
    </xdr:from>
    <xdr:to>
      <xdr:col>2</xdr:col>
      <xdr:colOff>190501</xdr:colOff>
      <xdr:row>13</xdr:row>
      <xdr:rowOff>190500</xdr:rowOff>
    </xdr:to>
    <xdr:sp macro="" textlink="">
      <xdr:nvSpPr>
        <xdr:cNvPr id="5" name="Freccia a destra 4">
          <a:extLst>
            <a:ext uri="{FF2B5EF4-FFF2-40B4-BE49-F238E27FC236}">
              <a16:creationId xmlns:a16="http://schemas.microsoft.com/office/drawing/2014/main" id="{139ED71F-5C80-4B73-8E50-FC900DA39308}"/>
            </a:ext>
          </a:extLst>
        </xdr:cNvPr>
        <xdr:cNvSpPr/>
      </xdr:nvSpPr>
      <xdr:spPr>
        <a:xfrm>
          <a:off x="5286376" y="2643188"/>
          <a:ext cx="464344" cy="10715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xdr:col>
      <xdr:colOff>4988717</xdr:colOff>
      <xdr:row>18</xdr:row>
      <xdr:rowOff>142874</xdr:rowOff>
    </xdr:from>
    <xdr:to>
      <xdr:col>2</xdr:col>
      <xdr:colOff>190499</xdr:colOff>
      <xdr:row>18</xdr:row>
      <xdr:rowOff>273842</xdr:rowOff>
    </xdr:to>
    <xdr:sp macro="" textlink="">
      <xdr:nvSpPr>
        <xdr:cNvPr id="6" name="Freccia a destra 5">
          <a:extLst>
            <a:ext uri="{FF2B5EF4-FFF2-40B4-BE49-F238E27FC236}">
              <a16:creationId xmlns:a16="http://schemas.microsoft.com/office/drawing/2014/main" id="{CB5BAFBC-331E-4F8C-9D72-39666BFF42FC}"/>
            </a:ext>
          </a:extLst>
        </xdr:cNvPr>
        <xdr:cNvSpPr/>
      </xdr:nvSpPr>
      <xdr:spPr>
        <a:xfrm>
          <a:off x="5369717" y="4202905"/>
          <a:ext cx="381001" cy="13096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xdr:col>
      <xdr:colOff>4964906</xdr:colOff>
      <xdr:row>19</xdr:row>
      <xdr:rowOff>166688</xdr:rowOff>
    </xdr:from>
    <xdr:to>
      <xdr:col>2</xdr:col>
      <xdr:colOff>178593</xdr:colOff>
      <xdr:row>19</xdr:row>
      <xdr:rowOff>285751</xdr:rowOff>
    </xdr:to>
    <xdr:sp macro="" textlink="">
      <xdr:nvSpPr>
        <xdr:cNvPr id="7" name="Freccia a destra 6">
          <a:extLst>
            <a:ext uri="{FF2B5EF4-FFF2-40B4-BE49-F238E27FC236}">
              <a16:creationId xmlns:a16="http://schemas.microsoft.com/office/drawing/2014/main" id="{15B88CA7-1D5B-426E-BBD1-0D311E461A1F}"/>
            </a:ext>
          </a:extLst>
        </xdr:cNvPr>
        <xdr:cNvSpPr/>
      </xdr:nvSpPr>
      <xdr:spPr>
        <a:xfrm>
          <a:off x="5345906" y="4774407"/>
          <a:ext cx="392906" cy="1190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xdr:col>
      <xdr:colOff>4941094</xdr:colOff>
      <xdr:row>21</xdr:row>
      <xdr:rowOff>83344</xdr:rowOff>
    </xdr:from>
    <xdr:to>
      <xdr:col>2</xdr:col>
      <xdr:colOff>154781</xdr:colOff>
      <xdr:row>21</xdr:row>
      <xdr:rowOff>202407</xdr:rowOff>
    </xdr:to>
    <xdr:sp macro="" textlink="">
      <xdr:nvSpPr>
        <xdr:cNvPr id="8" name="Freccia a destra 7">
          <a:extLst>
            <a:ext uri="{FF2B5EF4-FFF2-40B4-BE49-F238E27FC236}">
              <a16:creationId xmlns:a16="http://schemas.microsoft.com/office/drawing/2014/main" id="{3EAEBC7C-5966-459B-BDC4-743A20D0023D}"/>
            </a:ext>
          </a:extLst>
        </xdr:cNvPr>
        <xdr:cNvSpPr/>
      </xdr:nvSpPr>
      <xdr:spPr>
        <a:xfrm>
          <a:off x="5322094" y="5476875"/>
          <a:ext cx="392906" cy="1190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xdr:col>
      <xdr:colOff>4893470</xdr:colOff>
      <xdr:row>26</xdr:row>
      <xdr:rowOff>500062</xdr:rowOff>
    </xdr:from>
    <xdr:to>
      <xdr:col>2</xdr:col>
      <xdr:colOff>107157</xdr:colOff>
      <xdr:row>26</xdr:row>
      <xdr:rowOff>619125</xdr:rowOff>
    </xdr:to>
    <xdr:sp macro="" textlink="">
      <xdr:nvSpPr>
        <xdr:cNvPr id="9" name="Freccia a destra 8">
          <a:extLst>
            <a:ext uri="{FF2B5EF4-FFF2-40B4-BE49-F238E27FC236}">
              <a16:creationId xmlns:a16="http://schemas.microsoft.com/office/drawing/2014/main" id="{90427502-9F30-4183-A5DA-514F9A139CFF}"/>
            </a:ext>
          </a:extLst>
        </xdr:cNvPr>
        <xdr:cNvSpPr/>
      </xdr:nvSpPr>
      <xdr:spPr>
        <a:xfrm>
          <a:off x="5274470" y="7298531"/>
          <a:ext cx="392906" cy="11906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123824</xdr:colOff>
      <xdr:row>19</xdr:row>
      <xdr:rowOff>85723</xdr:rowOff>
    </xdr:from>
    <xdr:to>
      <xdr:col>2</xdr:col>
      <xdr:colOff>809625</xdr:colOff>
      <xdr:row>19</xdr:row>
      <xdr:rowOff>266700</xdr:rowOff>
    </xdr:to>
    <xdr:sp macro="" textlink="">
      <xdr:nvSpPr>
        <xdr:cNvPr id="2" name="Freccia a destra 1">
          <a:extLst>
            <a:ext uri="{FF2B5EF4-FFF2-40B4-BE49-F238E27FC236}">
              <a16:creationId xmlns:a16="http://schemas.microsoft.com/office/drawing/2014/main" id="{00000000-0008-0000-0200-000002000000}"/>
            </a:ext>
          </a:extLst>
        </xdr:cNvPr>
        <xdr:cNvSpPr/>
      </xdr:nvSpPr>
      <xdr:spPr bwMode="auto">
        <a:xfrm>
          <a:off x="3743325" y="6715124"/>
          <a:ext cx="685800" cy="180976"/>
        </a:xfrm>
        <a:prstGeom prst="rightArrow">
          <a:avLst>
            <a:gd name="adj1" fmla="val 50000"/>
            <a:gd name="adj2" fmla="val 50000"/>
          </a:avLst>
        </a:prstGeom>
        <a:solidFill>
          <a:srgbClr val="FF0000"/>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defRPr/>
          </a:pPr>
          <a:endParaRP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topLeftCell="A19" zoomScale="80" zoomScaleNormal="80" workbookViewId="0">
      <selection activeCell="C10" sqref="C10:D10"/>
    </sheetView>
  </sheetViews>
  <sheetFormatPr defaultColWidth="8.85546875" defaultRowHeight="15"/>
  <cols>
    <col min="1" max="1" width="5.7109375" customWidth="1"/>
    <col min="2" max="2" width="77.7109375" customWidth="1"/>
    <col min="3" max="3" width="25.42578125" customWidth="1"/>
    <col min="4" max="4" width="27.85546875" style="9" customWidth="1"/>
    <col min="5" max="5" width="30.140625" style="9" customWidth="1"/>
    <col min="6" max="6" width="29.42578125" style="9" customWidth="1"/>
    <col min="7" max="7" width="26.140625" customWidth="1"/>
    <col min="8" max="8" width="12.7109375" customWidth="1"/>
    <col min="9" max="9" width="14.28515625" customWidth="1"/>
    <col min="10" max="10" width="12.140625" customWidth="1"/>
    <col min="11" max="11" width="12.140625" style="9" customWidth="1"/>
    <col min="12" max="12" width="11.140625" customWidth="1"/>
    <col min="14" max="14" width="7.7109375" customWidth="1"/>
    <col min="15" max="15" width="1.42578125" customWidth="1"/>
  </cols>
  <sheetData>
    <row r="1" spans="1:9" ht="4.5" customHeight="1" thickBot="1"/>
    <row r="2" spans="1:9" ht="18.75" customHeight="1" thickBot="1">
      <c r="B2" s="1" t="s">
        <v>0</v>
      </c>
      <c r="C2" s="176" t="s">
        <v>41</v>
      </c>
      <c r="D2" s="177"/>
      <c r="E2" s="177"/>
      <c r="F2" s="177"/>
      <c r="G2" s="178"/>
    </row>
    <row r="3" spans="1:9" ht="6" customHeight="1" thickBot="1">
      <c r="B3" s="2"/>
      <c r="C3" s="3"/>
      <c r="D3" s="77"/>
      <c r="E3" s="77"/>
      <c r="F3" s="77"/>
      <c r="G3" s="4"/>
    </row>
    <row r="4" spans="1:9" ht="18.75" customHeight="1" thickBot="1">
      <c r="B4" s="1" t="s">
        <v>30</v>
      </c>
      <c r="C4" s="179" t="s">
        <v>116</v>
      </c>
      <c r="D4" s="180"/>
      <c r="E4" s="180"/>
      <c r="F4" s="180"/>
      <c r="G4" s="181"/>
    </row>
    <row r="5" spans="1:9" s="9" customFormat="1" ht="3.75" customHeight="1" thickBot="1">
      <c r="B5" s="5"/>
      <c r="C5" s="6"/>
      <c r="D5" s="6"/>
      <c r="E5" s="6"/>
      <c r="F5" s="6"/>
      <c r="G5" s="7"/>
    </row>
    <row r="6" spans="1:9" ht="15.75" customHeight="1" thickBot="1">
      <c r="B6" s="103" t="s">
        <v>64</v>
      </c>
      <c r="C6" s="179" t="s">
        <v>117</v>
      </c>
      <c r="D6" s="182"/>
      <c r="E6" s="182"/>
      <c r="F6" s="182"/>
      <c r="G6" s="181"/>
    </row>
    <row r="7" spans="1:9" ht="4.5" customHeight="1" thickBot="1">
      <c r="B7" s="5"/>
      <c r="C7" s="6"/>
      <c r="D7" s="6"/>
      <c r="E7" s="6"/>
      <c r="F7" s="6"/>
      <c r="G7" s="7"/>
    </row>
    <row r="8" spans="1:9" ht="19.5" customHeight="1" thickBot="1">
      <c r="B8" s="1" t="s">
        <v>39</v>
      </c>
      <c r="C8" s="179" t="s">
        <v>118</v>
      </c>
      <c r="D8" s="180"/>
      <c r="E8" s="180"/>
      <c r="F8" s="180"/>
      <c r="G8" s="181"/>
    </row>
    <row r="9" spans="1:9" s="9" customFormat="1" ht="5.25" customHeight="1" thickBot="1">
      <c r="B9" s="98"/>
      <c r="C9" s="99"/>
      <c r="D9" s="99"/>
      <c r="E9" s="99"/>
      <c r="F9" s="99"/>
      <c r="G9" s="100"/>
    </row>
    <row r="10" spans="1:9" s="9" customFormat="1" ht="19.5" customHeight="1" thickBot="1">
      <c r="B10" s="1" t="s">
        <v>63</v>
      </c>
      <c r="C10" s="179">
        <v>36</v>
      </c>
      <c r="D10" s="180"/>
      <c r="E10" s="102" t="s">
        <v>62</v>
      </c>
      <c r="F10" s="104"/>
      <c r="G10" s="101"/>
    </row>
    <row r="11" spans="1:9" ht="7.5" customHeight="1" thickBot="1">
      <c r="B11" s="8"/>
      <c r="C11" s="9"/>
      <c r="G11" s="10"/>
    </row>
    <row r="12" spans="1:9" ht="46.5" customHeight="1">
      <c r="A12" s="172" t="s">
        <v>74</v>
      </c>
      <c r="B12" s="11"/>
      <c r="C12" s="123" t="s">
        <v>40</v>
      </c>
      <c r="D12" s="124" t="s">
        <v>69</v>
      </c>
      <c r="E12" s="124" t="s">
        <v>70</v>
      </c>
      <c r="F12" s="124" t="s">
        <v>71</v>
      </c>
      <c r="G12" s="125" t="s">
        <v>1</v>
      </c>
    </row>
    <row r="13" spans="1:9" ht="21" customHeight="1">
      <c r="A13" s="173"/>
      <c r="B13" s="151" t="s">
        <v>103</v>
      </c>
      <c r="C13" s="79"/>
      <c r="D13" s="79"/>
      <c r="E13" s="79"/>
      <c r="F13" s="118"/>
      <c r="G13" s="81">
        <f>SUM(C13:F13)</f>
        <v>0</v>
      </c>
    </row>
    <row r="14" spans="1:9" ht="20.25" customHeight="1">
      <c r="A14" s="173"/>
      <c r="B14" s="151" t="s">
        <v>104</v>
      </c>
      <c r="C14" s="113">
        <f>'CostiPers. da arruolare UNIMI'!$H$13</f>
        <v>187500</v>
      </c>
      <c r="D14" s="80"/>
      <c r="E14" s="80"/>
      <c r="F14" s="80"/>
      <c r="G14" s="81">
        <f t="shared" ref="G14:G21" si="0">SUM(C14:F14)</f>
        <v>187500</v>
      </c>
    </row>
    <row r="15" spans="1:9" ht="24.75" customHeight="1">
      <c r="A15" s="173"/>
      <c r="B15" s="152" t="s">
        <v>42</v>
      </c>
      <c r="C15" s="82">
        <f>SUM(C13:C14)</f>
        <v>187500</v>
      </c>
      <c r="D15" s="83">
        <f>SUM(D13:D14)</f>
        <v>0</v>
      </c>
      <c r="E15" s="83">
        <f>SUM(E13:E14)</f>
        <v>0</v>
      </c>
      <c r="F15" s="83">
        <f>SUM(F13:F14)</f>
        <v>0</v>
      </c>
      <c r="G15" s="81">
        <f t="shared" si="0"/>
        <v>187500</v>
      </c>
      <c r="H15" s="67"/>
      <c r="I15" s="66"/>
    </row>
    <row r="16" spans="1:9" s="9" customFormat="1" ht="24.75" customHeight="1">
      <c r="A16" s="173"/>
      <c r="B16" s="152" t="s">
        <v>43</v>
      </c>
      <c r="C16" s="84">
        <v>5000</v>
      </c>
      <c r="D16" s="80"/>
      <c r="E16" s="80"/>
      <c r="F16" s="80"/>
      <c r="G16" s="81">
        <f t="shared" si="0"/>
        <v>5000</v>
      </c>
      <c r="H16" s="67"/>
      <c r="I16" s="66"/>
    </row>
    <row r="17" spans="1:16" s="9" customFormat="1" ht="24.75" customHeight="1">
      <c r="A17" s="173"/>
      <c r="B17" s="152" t="s">
        <v>44</v>
      </c>
      <c r="C17" s="84">
        <v>45000</v>
      </c>
      <c r="D17" s="80"/>
      <c r="E17" s="80"/>
      <c r="F17" s="80"/>
      <c r="G17" s="81">
        <f t="shared" si="0"/>
        <v>45000</v>
      </c>
      <c r="H17" s="67"/>
      <c r="I17" s="66"/>
    </row>
    <row r="18" spans="1:16" s="9" customFormat="1" ht="24.75" customHeight="1">
      <c r="A18" s="173"/>
      <c r="B18" s="152" t="s">
        <v>76</v>
      </c>
      <c r="C18" s="167">
        <f>C15+C16+C17</f>
        <v>237500</v>
      </c>
      <c r="D18" s="167">
        <f>D15+D16+D17</f>
        <v>0</v>
      </c>
      <c r="E18" s="167">
        <f t="shared" ref="E18:F18" si="1">E15+E16+E17</f>
        <v>0</v>
      </c>
      <c r="F18" s="167">
        <f t="shared" si="1"/>
        <v>0</v>
      </c>
      <c r="G18" s="166">
        <f>G15+G16+G17</f>
        <v>237500</v>
      </c>
      <c r="H18" s="67"/>
      <c r="I18" s="66"/>
    </row>
    <row r="19" spans="1:16" s="9" customFormat="1" ht="42.75" customHeight="1">
      <c r="A19" s="173"/>
      <c r="B19" s="155" t="s">
        <v>114</v>
      </c>
      <c r="C19" s="150">
        <f>'Spese Attività Esterne '!$D$8</f>
        <v>42443.25</v>
      </c>
      <c r="D19" s="80"/>
      <c r="E19" s="80"/>
      <c r="F19" s="80"/>
      <c r="G19" s="136">
        <f t="shared" si="0"/>
        <v>42443.25</v>
      </c>
      <c r="H19" s="137" t="str">
        <f>IF(C19&lt;=(C18*0.25),"OK","ERRORE")</f>
        <v>OK</v>
      </c>
      <c r="I19" s="137" t="str">
        <f>IF(D19&lt;=(D18*0.25),"OK","ERRORE")</f>
        <v>OK</v>
      </c>
      <c r="J19" s="137" t="str">
        <f t="shared" ref="J19:K19" si="2">IF(E19&lt;=(E18*0.25),"OK","ERRORE")</f>
        <v>OK</v>
      </c>
      <c r="K19" s="137" t="str">
        <f t="shared" si="2"/>
        <v>OK</v>
      </c>
      <c r="L19" s="119" t="s">
        <v>45</v>
      </c>
    </row>
    <row r="20" spans="1:16" ht="38.25" customHeight="1">
      <c r="A20" s="173"/>
      <c r="B20" s="153" t="s">
        <v>113</v>
      </c>
      <c r="C20" s="114">
        <f>'Ammortamento UNIMI   '!$F$18</f>
        <v>0</v>
      </c>
      <c r="D20" s="80"/>
      <c r="E20" s="80"/>
      <c r="F20" s="80"/>
      <c r="G20" s="81">
        <f t="shared" si="0"/>
        <v>0</v>
      </c>
      <c r="H20" s="68"/>
      <c r="I20" s="67"/>
      <c r="J20" s="68"/>
      <c r="K20" s="120"/>
    </row>
    <row r="21" spans="1:16" ht="23.25" customHeight="1">
      <c r="A21" s="173"/>
      <c r="B21" s="153" t="s">
        <v>77</v>
      </c>
      <c r="C21" s="82">
        <f>(C14+C16+C17+C19)*0.1</f>
        <v>27994.325000000001</v>
      </c>
      <c r="D21" s="80"/>
      <c r="E21" s="80"/>
      <c r="F21" s="80"/>
      <c r="G21" s="136">
        <f t="shared" si="0"/>
        <v>27994.325000000001</v>
      </c>
      <c r="H21" s="137" t="str">
        <f>IF(C21&lt;=(SUM(C18+C19)*0.1),"OK","errore")</f>
        <v>OK</v>
      </c>
      <c r="I21" s="137" t="str">
        <f t="shared" ref="I21:K21" si="3">IF(D21&lt;=(SUM(D18+D19)*0.1),"OK","errore")</f>
        <v>OK</v>
      </c>
      <c r="J21" s="137" t="str">
        <f t="shared" si="3"/>
        <v>OK</v>
      </c>
      <c r="K21" s="137" t="str">
        <f t="shared" si="3"/>
        <v>OK</v>
      </c>
      <c r="L21" s="160" t="s">
        <v>47</v>
      </c>
    </row>
    <row r="22" spans="1:16" ht="34.5" thickBot="1">
      <c r="A22" s="174"/>
      <c r="B22" s="154" t="s">
        <v>105</v>
      </c>
      <c r="C22" s="115">
        <f>'Spese di coordin. UNIMI'!B9</f>
        <v>11020</v>
      </c>
      <c r="D22" s="83"/>
      <c r="E22" s="83"/>
      <c r="F22" s="83"/>
      <c r="G22" s="136">
        <f>SUM(C22:F22)</f>
        <v>11020</v>
      </c>
      <c r="H22" s="137" t="str">
        <f>IF(C22&lt;=(SUM(C18+C19)*0.1),"OK","ERRORE")</f>
        <v>OK</v>
      </c>
      <c r="I22" s="93" t="s">
        <v>47</v>
      </c>
    </row>
    <row r="23" spans="1:16" ht="22.5" customHeight="1">
      <c r="B23" s="155" t="s">
        <v>1</v>
      </c>
      <c r="C23" s="85">
        <f>SUM(C18+C19+C20+C21+C22)</f>
        <v>318957.57500000001</v>
      </c>
      <c r="D23" s="85">
        <f t="shared" ref="D23:F23" si="4">SUM(D18+D19+D20+D21+D22)</f>
        <v>0</v>
      </c>
      <c r="E23" s="85">
        <f t="shared" si="4"/>
        <v>0</v>
      </c>
      <c r="F23" s="85">
        <f t="shared" si="4"/>
        <v>0</v>
      </c>
      <c r="G23" s="81">
        <f>SUM(C23:F23)</f>
        <v>318957.57500000001</v>
      </c>
      <c r="H23" s="76"/>
      <c r="I23" s="69"/>
      <c r="J23" s="70"/>
      <c r="K23" s="70"/>
      <c r="L23" s="70"/>
      <c r="M23" s="70"/>
      <c r="N23" s="70"/>
      <c r="O23" s="70"/>
    </row>
    <row r="24" spans="1:16" ht="9.75" customHeight="1">
      <c r="B24" s="155"/>
      <c r="C24" s="86"/>
      <c r="D24" s="87"/>
      <c r="E24" s="87"/>
      <c r="F24" s="87"/>
      <c r="G24" s="88"/>
      <c r="I24" s="70"/>
      <c r="J24" s="70"/>
      <c r="K24" s="70"/>
      <c r="L24" s="70"/>
      <c r="M24" s="70"/>
      <c r="N24" s="70"/>
      <c r="O24" s="70"/>
    </row>
    <row r="25" spans="1:16" ht="29.25" customHeight="1">
      <c r="B25" s="155" t="s">
        <v>48</v>
      </c>
      <c r="C25" s="89">
        <f>C23*90%</f>
        <v>287061.8175</v>
      </c>
      <c r="D25" s="89">
        <f>D23*90%</f>
        <v>0</v>
      </c>
      <c r="E25" s="89">
        <f>E23*90%</f>
        <v>0</v>
      </c>
      <c r="F25" s="89">
        <f>F23*90%</f>
        <v>0</v>
      </c>
      <c r="G25" s="90">
        <f>SUM(C25+D25+E25+F25)</f>
        <v>287061.8175</v>
      </c>
      <c r="H25" s="74" t="str">
        <f>IF(G25&lt;=300000,"OK","ERRORE")</f>
        <v>OK</v>
      </c>
      <c r="I25" s="175"/>
      <c r="J25" s="175"/>
      <c r="K25" s="175"/>
      <c r="L25" s="175"/>
      <c r="M25" s="175"/>
      <c r="N25" s="175"/>
      <c r="O25" s="175"/>
      <c r="P25" s="56"/>
    </row>
    <row r="26" spans="1:16" ht="9" customHeight="1">
      <c r="B26" s="155"/>
      <c r="C26" s="12"/>
      <c r="D26" s="12"/>
      <c r="E26" s="12"/>
      <c r="F26" s="12"/>
      <c r="G26" s="12"/>
      <c r="N26" s="57"/>
    </row>
    <row r="27" spans="1:16" ht="53.25" customHeight="1">
      <c r="B27" s="155" t="s">
        <v>106</v>
      </c>
      <c r="C27" s="156">
        <f>C23*10%</f>
        <v>31895.757500000003</v>
      </c>
      <c r="D27" s="89">
        <f t="shared" ref="D27:F27" si="5">D23*10%</f>
        <v>0</v>
      </c>
      <c r="E27" s="89">
        <f t="shared" si="5"/>
        <v>0</v>
      </c>
      <c r="F27" s="89">
        <f t="shared" si="5"/>
        <v>0</v>
      </c>
      <c r="G27" s="90">
        <f>SUM(C27+D27+E27+F27)</f>
        <v>31895.757500000003</v>
      </c>
      <c r="H27" s="71"/>
    </row>
    <row r="28" spans="1:16" ht="14.25" customHeight="1" thickBot="1">
      <c r="B28" s="13"/>
      <c r="C28" s="78"/>
      <c r="D28" s="78"/>
      <c r="E28" s="78"/>
      <c r="F28" s="78"/>
      <c r="G28" s="78"/>
    </row>
    <row r="29" spans="1:16" ht="15.75" thickBot="1"/>
    <row r="30" spans="1:16" ht="51" customHeight="1" thickBot="1">
      <c r="B30" s="157" t="s">
        <v>107</v>
      </c>
      <c r="C30" s="169" t="s">
        <v>108</v>
      </c>
      <c r="D30" s="170"/>
      <c r="E30" s="170"/>
      <c r="F30" s="170"/>
      <c r="G30" s="171"/>
    </row>
    <row r="32" spans="1:16" ht="26.25">
      <c r="B32" s="162" t="s">
        <v>92</v>
      </c>
      <c r="C32" s="163">
        <f>C21</f>
        <v>27994.325000000001</v>
      </c>
    </row>
  </sheetData>
  <sheetProtection algorithmName="SHA-512" hashValue="09Kc5fnriiUTHP1F+GNELz3r30eHWEBwJdd4wqnTMwiR9sduJ1FHnzDqC6EzN4pmE7fhbtvnQCBaBIrkQRjd0A==" saltValue="TxOGmeuznDNGgYSsQe93oA==" spinCount="100000" sheet="1" objects="1" scenarios="1" selectLockedCells="1"/>
  <protectedRanges>
    <protectedRange sqref="D19:F21 C16:F17 D14:F14 D12:F12 C10 C8 C6 C4" name="Intervallo1"/>
  </protectedRanges>
  <mergeCells count="8">
    <mergeCell ref="C30:G30"/>
    <mergeCell ref="A12:A22"/>
    <mergeCell ref="I25:O25"/>
    <mergeCell ref="C2:G2"/>
    <mergeCell ref="C4:G4"/>
    <mergeCell ref="C6:G6"/>
    <mergeCell ref="C8:G8"/>
    <mergeCell ref="C10:D10"/>
  </mergeCells>
  <conditionalFormatting sqref="I23">
    <cfRule type="cellIs" dxfId="5" priority="6" operator="equal">
      <formula>"ERROR"</formula>
    </cfRule>
    <cfRule type="cellIs" dxfId="4" priority="7" operator="equal">
      <formula>"OK"</formula>
    </cfRule>
  </conditionalFormatting>
  <conditionalFormatting sqref="H15:H19 I19:K19">
    <cfRule type="cellIs" dxfId="3" priority="5" operator="greaterThan">
      <formula>0.3</formula>
    </cfRule>
  </conditionalFormatting>
  <conditionalFormatting sqref="H21:K21">
    <cfRule type="cellIs" dxfId="2" priority="4" operator="greaterThan">
      <formula>0.1</formula>
    </cfRule>
  </conditionalFormatting>
  <conditionalFormatting sqref="H22">
    <cfRule type="cellIs" dxfId="1" priority="3" operator="greaterThan">
      <formula>0.3</formula>
    </cfRule>
  </conditionalFormatting>
  <printOptions gridLines="1" gridLinesSet="0"/>
  <pageMargins left="0.7" right="0.7" top="0.75" bottom="0.75" header="0.5" footer="0.5"/>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86FF2-8377-488B-A5B7-61FE8B557227}">
  <dimension ref="A1:M18"/>
  <sheetViews>
    <sheetView zoomScale="120" zoomScaleNormal="120" workbookViewId="0">
      <selection activeCell="C13" sqref="C13"/>
    </sheetView>
  </sheetViews>
  <sheetFormatPr defaultColWidth="8.85546875" defaultRowHeight="15"/>
  <cols>
    <col min="1" max="1" width="44" customWidth="1"/>
    <col min="2" max="2" width="19.85546875" customWidth="1"/>
    <col min="3" max="3" width="14.7109375" customWidth="1"/>
  </cols>
  <sheetData>
    <row r="1" spans="1:13" ht="15.75" thickBot="1">
      <c r="A1" s="183" t="s">
        <v>50</v>
      </c>
      <c r="B1" s="183"/>
      <c r="C1" s="94"/>
    </row>
    <row r="2" spans="1:13" ht="15.75" thickBot="1">
      <c r="A2" s="132" t="s">
        <v>51</v>
      </c>
      <c r="B2" s="132" t="s">
        <v>52</v>
      </c>
      <c r="D2" s="184" t="s">
        <v>87</v>
      </c>
      <c r="E2" s="185"/>
      <c r="F2" s="185"/>
      <c r="G2" s="185"/>
      <c r="H2" s="185"/>
      <c r="I2" s="185"/>
      <c r="J2" s="185"/>
      <c r="K2" s="185"/>
      <c r="L2" s="185"/>
      <c r="M2" s="186"/>
    </row>
    <row r="3" spans="1:13">
      <c r="A3" s="95" t="s">
        <v>53</v>
      </c>
      <c r="B3" s="122">
        <v>4000</v>
      </c>
      <c r="D3" s="187" t="s">
        <v>88</v>
      </c>
      <c r="E3" s="188"/>
      <c r="F3" s="188"/>
      <c r="G3" s="188"/>
      <c r="H3" s="188"/>
      <c r="I3" s="188"/>
      <c r="J3" s="188"/>
      <c r="K3" s="188"/>
      <c r="L3" s="188"/>
      <c r="M3" s="189"/>
    </row>
    <row r="4" spans="1:13">
      <c r="A4" s="95" t="s">
        <v>54</v>
      </c>
      <c r="B4" s="122">
        <v>200</v>
      </c>
      <c r="D4" s="190"/>
      <c r="E4" s="191"/>
      <c r="F4" s="191"/>
      <c r="G4" s="191"/>
      <c r="H4" s="191"/>
      <c r="I4" s="191"/>
      <c r="J4" s="191"/>
      <c r="K4" s="191"/>
      <c r="L4" s="191"/>
      <c r="M4" s="192"/>
    </row>
    <row r="5" spans="1:13" ht="30" customHeight="1">
      <c r="A5" s="95" t="s">
        <v>55</v>
      </c>
      <c r="B5" s="122">
        <v>1500</v>
      </c>
      <c r="D5" s="190"/>
      <c r="E5" s="191"/>
      <c r="F5" s="191"/>
      <c r="G5" s="191"/>
      <c r="H5" s="191"/>
      <c r="I5" s="191"/>
      <c r="J5" s="191"/>
      <c r="K5" s="191"/>
      <c r="L5" s="191"/>
      <c r="M5" s="192"/>
    </row>
    <row r="6" spans="1:13">
      <c r="A6" s="95" t="s">
        <v>56</v>
      </c>
      <c r="B6" s="122">
        <v>1500</v>
      </c>
      <c r="D6" s="190"/>
      <c r="E6" s="191"/>
      <c r="F6" s="191"/>
      <c r="G6" s="191"/>
      <c r="H6" s="191"/>
      <c r="I6" s="191"/>
      <c r="J6" s="191"/>
      <c r="K6" s="191"/>
      <c r="L6" s="191"/>
      <c r="M6" s="192"/>
    </row>
    <row r="7" spans="1:13">
      <c r="A7" s="95" t="s">
        <v>57</v>
      </c>
      <c r="B7" s="122">
        <v>3000</v>
      </c>
      <c r="D7" s="190"/>
      <c r="E7" s="191"/>
      <c r="F7" s="191"/>
      <c r="G7" s="191"/>
      <c r="H7" s="191"/>
      <c r="I7" s="191"/>
      <c r="J7" s="191"/>
      <c r="K7" s="191"/>
      <c r="L7" s="191"/>
      <c r="M7" s="192"/>
    </row>
    <row r="8" spans="1:13">
      <c r="A8" s="126" t="s">
        <v>58</v>
      </c>
      <c r="B8" s="122">
        <v>820</v>
      </c>
      <c r="C8" s="121" t="str">
        <f>IF(B8&lt;=(SUM(B3:B7)*0.1),"OK","errore")</f>
        <v>OK</v>
      </c>
      <c r="D8" s="190"/>
      <c r="E8" s="191"/>
      <c r="F8" s="191"/>
      <c r="G8" s="191"/>
      <c r="H8" s="191"/>
      <c r="I8" s="191"/>
      <c r="J8" s="191"/>
      <c r="K8" s="191"/>
      <c r="L8" s="191"/>
      <c r="M8" s="192"/>
    </row>
    <row r="9" spans="1:13">
      <c r="A9" s="130" t="s">
        <v>1</v>
      </c>
      <c r="B9" s="131">
        <f>SUM(B3:B8)</f>
        <v>11020</v>
      </c>
      <c r="C9" s="121" t="str">
        <f>IF(B9&lt;=(SUM(BudgetTotale!C18+BudgetTotale!C19)*0.1),"OK","errore")</f>
        <v>OK</v>
      </c>
      <c r="D9" s="190"/>
      <c r="E9" s="191"/>
      <c r="F9" s="191"/>
      <c r="G9" s="191"/>
      <c r="H9" s="191"/>
      <c r="I9" s="191"/>
      <c r="J9" s="191"/>
      <c r="K9" s="191"/>
      <c r="L9" s="191"/>
      <c r="M9" s="192"/>
    </row>
    <row r="10" spans="1:13">
      <c r="A10" s="128" t="s">
        <v>93</v>
      </c>
      <c r="B10" s="129">
        <f>SUM(BudgetTotale!C18+BudgetTotale!C19)*0.1</f>
        <v>27994.325000000001</v>
      </c>
      <c r="D10" s="190"/>
      <c r="E10" s="191"/>
      <c r="F10" s="191"/>
      <c r="G10" s="191"/>
      <c r="H10" s="191"/>
      <c r="I10" s="191"/>
      <c r="J10" s="191"/>
      <c r="K10" s="191"/>
      <c r="L10" s="191"/>
      <c r="M10" s="192"/>
    </row>
    <row r="11" spans="1:13">
      <c r="A11" s="127" t="s">
        <v>91</v>
      </c>
      <c r="B11" s="144">
        <f>B10-B9</f>
        <v>16974.325000000001</v>
      </c>
      <c r="D11" s="190"/>
      <c r="E11" s="191"/>
      <c r="F11" s="191"/>
      <c r="G11" s="191"/>
      <c r="H11" s="191"/>
      <c r="I11" s="191"/>
      <c r="J11" s="191"/>
      <c r="K11" s="191"/>
      <c r="L11" s="191"/>
      <c r="M11" s="192"/>
    </row>
    <row r="12" spans="1:13">
      <c r="D12" s="190"/>
      <c r="E12" s="191"/>
      <c r="F12" s="191"/>
      <c r="G12" s="191"/>
      <c r="H12" s="191"/>
      <c r="I12" s="191"/>
      <c r="J12" s="191"/>
      <c r="K12" s="191"/>
      <c r="L12" s="191"/>
      <c r="M12" s="192"/>
    </row>
    <row r="13" spans="1:13" ht="15.75" thickBot="1">
      <c r="C13" s="119"/>
      <c r="D13" s="193"/>
      <c r="E13" s="194"/>
      <c r="F13" s="194"/>
      <c r="G13" s="194"/>
      <c r="H13" s="194"/>
      <c r="I13" s="194"/>
      <c r="J13" s="194"/>
      <c r="K13" s="194"/>
      <c r="L13" s="194"/>
      <c r="M13" s="195"/>
    </row>
    <row r="14" spans="1:13">
      <c r="D14" s="142"/>
      <c r="E14" s="142"/>
      <c r="F14" s="142"/>
      <c r="G14" s="142"/>
      <c r="H14" s="142"/>
      <c r="I14" s="142"/>
      <c r="J14" s="142"/>
      <c r="K14" s="142"/>
      <c r="L14" s="142"/>
      <c r="M14" s="142"/>
    </row>
    <row r="15" spans="1:13">
      <c r="D15" s="142"/>
      <c r="E15" s="142"/>
      <c r="F15" s="142"/>
      <c r="G15" s="142"/>
      <c r="H15" s="142"/>
      <c r="I15" s="142"/>
      <c r="J15" s="142"/>
      <c r="K15" s="142"/>
      <c r="L15" s="142"/>
      <c r="M15" s="142"/>
    </row>
    <row r="16" spans="1:13">
      <c r="C16" s="119"/>
      <c r="D16" s="142"/>
      <c r="E16" s="142"/>
      <c r="F16" s="142"/>
      <c r="G16" s="142"/>
      <c r="H16" s="142"/>
      <c r="I16" s="142"/>
      <c r="J16" s="142"/>
      <c r="K16" s="142"/>
      <c r="L16" s="142"/>
      <c r="M16" s="142"/>
    </row>
    <row r="17" spans="4:13">
      <c r="D17" s="143"/>
      <c r="E17" s="143"/>
      <c r="F17" s="143"/>
      <c r="G17" s="143"/>
      <c r="H17" s="143"/>
      <c r="I17" s="143"/>
      <c r="J17" s="143"/>
      <c r="K17" s="143"/>
      <c r="L17" s="143"/>
      <c r="M17" s="143"/>
    </row>
    <row r="18" spans="4:13">
      <c r="D18" s="143"/>
      <c r="E18" s="143"/>
      <c r="F18" s="143"/>
      <c r="G18" s="143"/>
      <c r="H18" s="143"/>
      <c r="I18" s="143"/>
      <c r="J18" s="143"/>
      <c r="K18" s="143"/>
      <c r="L18" s="143"/>
      <c r="M18" s="143"/>
    </row>
  </sheetData>
  <sheetProtection algorithmName="SHA-512" hashValue="ftxmV7zyITgvY3ge/nj8dZ7h9GR3Vni3jOCfP/Lgw+Rhrr4HQW/DGQHobkzIeV0eBIrROUQ/TyaB8QARRpkvag==" saltValue="AEphT958wSVM/uF/VGSjBw==" spinCount="100000" sheet="1" objects="1" scenarios="1"/>
  <protectedRanges>
    <protectedRange sqref="B3:B8" name="Intervallo1"/>
  </protectedRanges>
  <mergeCells count="3">
    <mergeCell ref="A1:B1"/>
    <mergeCell ref="D2:M2"/>
    <mergeCell ref="D3:M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58C0F-F86B-4C19-8F9C-CE11B1D0562E}">
  <sheetPr>
    <tabColor rgb="FFFF0000"/>
  </sheetPr>
  <dimension ref="A1:H14"/>
  <sheetViews>
    <sheetView zoomScale="110" zoomScaleNormal="110" workbookViewId="0">
      <selection activeCell="G4" sqref="G4"/>
    </sheetView>
  </sheetViews>
  <sheetFormatPr defaultColWidth="9.140625" defaultRowHeight="15"/>
  <cols>
    <col min="1" max="1" width="18" style="9" customWidth="1"/>
    <col min="2" max="2" width="19" style="9" customWidth="1"/>
    <col min="3" max="3" width="17.85546875" style="9" customWidth="1"/>
    <col min="4" max="4" width="16.85546875" style="14" customWidth="1"/>
    <col min="5" max="6" width="19.85546875" style="9" customWidth="1"/>
    <col min="7" max="7" width="22.7109375" style="9" customWidth="1"/>
    <col min="8" max="8" width="27" style="9" customWidth="1"/>
    <col min="9" max="16384" width="9.140625" style="9"/>
  </cols>
  <sheetData>
    <row r="1" spans="1:8" ht="30" customHeight="1">
      <c r="A1" s="196" t="s">
        <v>65</v>
      </c>
      <c r="B1" s="197"/>
      <c r="C1" s="197"/>
      <c r="D1" s="197"/>
      <c r="E1" s="197"/>
      <c r="F1" s="197"/>
      <c r="G1" s="197"/>
      <c r="H1" s="198"/>
    </row>
    <row r="2" spans="1:8" s="15" customFormat="1" ht="60">
      <c r="A2" s="105" t="s">
        <v>2</v>
      </c>
      <c r="B2" s="105" t="s">
        <v>3</v>
      </c>
      <c r="C2" s="105" t="s">
        <v>4</v>
      </c>
      <c r="D2" s="106" t="s">
        <v>72</v>
      </c>
      <c r="E2" s="107" t="s">
        <v>37</v>
      </c>
      <c r="F2" s="107" t="s">
        <v>68</v>
      </c>
      <c r="G2" s="107" t="s">
        <v>67</v>
      </c>
      <c r="H2" s="108" t="s">
        <v>35</v>
      </c>
    </row>
    <row r="3" spans="1:8">
      <c r="A3" s="109" t="s">
        <v>119</v>
      </c>
      <c r="B3" s="109" t="s">
        <v>120</v>
      </c>
      <c r="C3" s="109" t="s">
        <v>121</v>
      </c>
      <c r="D3" s="109">
        <v>92000</v>
      </c>
      <c r="E3" s="164">
        <v>12</v>
      </c>
      <c r="F3" s="165">
        <f t="shared" ref="F3:F11" si="0">D3/E3</f>
        <v>7666.666666666667</v>
      </c>
      <c r="G3" s="109">
        <v>1</v>
      </c>
      <c r="H3" s="165">
        <f>F3*G3</f>
        <v>7666.666666666667</v>
      </c>
    </row>
    <row r="4" spans="1:8">
      <c r="A4" s="109" t="s">
        <v>126</v>
      </c>
      <c r="B4" s="109" t="s">
        <v>122</v>
      </c>
      <c r="C4" s="109" t="s">
        <v>123</v>
      </c>
      <c r="D4" s="109">
        <v>70000</v>
      </c>
      <c r="E4" s="164">
        <v>12</v>
      </c>
      <c r="F4" s="165">
        <f t="shared" si="0"/>
        <v>5833.333333333333</v>
      </c>
      <c r="G4" s="109">
        <v>1</v>
      </c>
      <c r="H4" s="165">
        <f t="shared" ref="H4:H11" si="1">F4*G4</f>
        <v>5833.333333333333</v>
      </c>
    </row>
    <row r="5" spans="1:8">
      <c r="A5" s="109" t="s">
        <v>125</v>
      </c>
      <c r="B5" s="109" t="s">
        <v>124</v>
      </c>
      <c r="C5" s="109" t="s">
        <v>127</v>
      </c>
      <c r="D5" s="109">
        <v>58000</v>
      </c>
      <c r="E5" s="164">
        <v>12</v>
      </c>
      <c r="F5" s="165">
        <f t="shared" si="0"/>
        <v>4833.333333333333</v>
      </c>
      <c r="G5" s="109">
        <v>1</v>
      </c>
      <c r="H5" s="165">
        <f t="shared" si="1"/>
        <v>4833.333333333333</v>
      </c>
    </row>
    <row r="6" spans="1:8">
      <c r="A6" s="109"/>
      <c r="B6" s="109"/>
      <c r="C6" s="109"/>
      <c r="D6" s="109"/>
      <c r="E6" s="164">
        <v>12</v>
      </c>
      <c r="F6" s="165">
        <f t="shared" si="0"/>
        <v>0</v>
      </c>
      <c r="G6" s="109"/>
      <c r="H6" s="165">
        <f t="shared" si="1"/>
        <v>0</v>
      </c>
    </row>
    <row r="7" spans="1:8">
      <c r="A7" s="109"/>
      <c r="B7" s="109"/>
      <c r="C7" s="109"/>
      <c r="D7" s="109"/>
      <c r="E7" s="164">
        <v>12</v>
      </c>
      <c r="F7" s="165">
        <f t="shared" si="0"/>
        <v>0</v>
      </c>
      <c r="G7" s="109"/>
      <c r="H7" s="165">
        <f t="shared" si="1"/>
        <v>0</v>
      </c>
    </row>
    <row r="8" spans="1:8">
      <c r="A8" s="109"/>
      <c r="B8" s="109"/>
      <c r="C8" s="109"/>
      <c r="D8" s="109"/>
      <c r="E8" s="164">
        <v>12</v>
      </c>
      <c r="F8" s="165">
        <f t="shared" si="0"/>
        <v>0</v>
      </c>
      <c r="G8" s="109"/>
      <c r="H8" s="165">
        <f t="shared" si="1"/>
        <v>0</v>
      </c>
    </row>
    <row r="9" spans="1:8">
      <c r="A9" s="109"/>
      <c r="B9" s="109"/>
      <c r="C9" s="109"/>
      <c r="D9" s="109"/>
      <c r="E9" s="164">
        <v>12</v>
      </c>
      <c r="F9" s="165">
        <f t="shared" si="0"/>
        <v>0</v>
      </c>
      <c r="G9" s="109"/>
      <c r="H9" s="165">
        <f t="shared" si="1"/>
        <v>0</v>
      </c>
    </row>
    <row r="10" spans="1:8">
      <c r="A10" s="109"/>
      <c r="B10" s="109"/>
      <c r="C10" s="109"/>
      <c r="D10" s="109"/>
      <c r="E10" s="164">
        <v>12</v>
      </c>
      <c r="F10" s="165">
        <f t="shared" si="0"/>
        <v>0</v>
      </c>
      <c r="G10" s="109"/>
      <c r="H10" s="165">
        <f t="shared" si="1"/>
        <v>0</v>
      </c>
    </row>
    <row r="11" spans="1:8">
      <c r="A11" s="109"/>
      <c r="B11" s="109"/>
      <c r="C11" s="109"/>
      <c r="D11" s="109"/>
      <c r="E11" s="164">
        <v>12</v>
      </c>
      <c r="F11" s="165">
        <f t="shared" si="0"/>
        <v>0</v>
      </c>
      <c r="G11" s="109"/>
      <c r="H11" s="165">
        <f t="shared" si="1"/>
        <v>0</v>
      </c>
    </row>
    <row r="12" spans="1:8" s="6" customFormat="1">
      <c r="A12" s="199" t="s">
        <v>1</v>
      </c>
      <c r="B12" s="200"/>
      <c r="C12" s="200"/>
      <c r="D12" s="200"/>
      <c r="E12" s="110"/>
      <c r="F12" s="110"/>
      <c r="G12" s="111">
        <f t="shared" ref="G12" si="2">SUM(G3:G11)</f>
        <v>3</v>
      </c>
      <c r="H12" s="112">
        <f>SUM(H3:H11)</f>
        <v>18333.333333333332</v>
      </c>
    </row>
    <row r="14" spans="1:8" ht="66.75" customHeight="1">
      <c r="A14" s="201" t="s">
        <v>109</v>
      </c>
      <c r="B14" s="201"/>
      <c r="C14" s="201"/>
      <c r="D14" s="201"/>
      <c r="E14" s="201"/>
      <c r="F14" s="201"/>
      <c r="G14" s="201"/>
      <c r="H14" s="201"/>
    </row>
  </sheetData>
  <sheetProtection algorithmName="SHA-512" hashValue="1aVKyEJeVr1pI/ON80Y46qsI0F37FZtcvo82AwKiM+h7AUyNdI+tRojjqIvuFN1RsHNdHrMxRPfzon/5ixD9WA==" saltValue="+ygRAosrefykbSxNnHyp9Q==" spinCount="100000" sheet="1" objects="1" scenarios="1"/>
  <protectedRanges>
    <protectedRange sqref="A3:D11 G3:G11" name="Intervallo1"/>
  </protectedRanges>
  <mergeCells count="3">
    <mergeCell ref="A1:H1"/>
    <mergeCell ref="A12:D12"/>
    <mergeCell ref="A14:H14"/>
  </mergeCells>
  <printOptions gridLines="1" gridLinesSet="0"/>
  <pageMargins left="0.7" right="0.7" top="0.75" bottom="0.75" header="0.5" footer="0.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2:H13"/>
  <sheetViews>
    <sheetView zoomScale="90" zoomScaleNormal="90" workbookViewId="0">
      <selection activeCell="F26" sqref="F26"/>
    </sheetView>
  </sheetViews>
  <sheetFormatPr defaultColWidth="8.85546875" defaultRowHeight="15"/>
  <cols>
    <col min="1" max="1" width="20.85546875" customWidth="1"/>
    <col min="2" max="2" width="19" customWidth="1"/>
    <col min="3" max="3" width="17.85546875" customWidth="1"/>
    <col min="4" max="4" width="21.42578125" style="14" customWidth="1"/>
    <col min="5" max="5" width="19.85546875" customWidth="1"/>
    <col min="6" max="6" width="18.7109375" style="9" customWidth="1"/>
    <col min="7" max="7" width="22.7109375" customWidth="1"/>
    <col min="8" max="8" width="27" customWidth="1"/>
  </cols>
  <sheetData>
    <row r="2" spans="1:8" ht="35.25" customHeight="1">
      <c r="A2" s="202" t="s">
        <v>73</v>
      </c>
      <c r="B2" s="203"/>
      <c r="C2" s="203"/>
      <c r="D2" s="203"/>
      <c r="E2" s="203"/>
      <c r="F2" s="203"/>
      <c r="G2" s="203"/>
      <c r="H2" s="203"/>
    </row>
    <row r="3" spans="1:8" ht="30">
      <c r="A3" s="206" t="s">
        <v>31</v>
      </c>
      <c r="B3" s="207"/>
      <c r="C3" s="208"/>
      <c r="D3" s="116" t="s">
        <v>75</v>
      </c>
      <c r="E3" s="62" t="s">
        <v>37</v>
      </c>
      <c r="F3" s="117" t="s">
        <v>68</v>
      </c>
      <c r="G3" s="63" t="s">
        <v>36</v>
      </c>
      <c r="H3" s="63" t="s">
        <v>66</v>
      </c>
    </row>
    <row r="4" spans="1:8">
      <c r="A4" s="209" t="s">
        <v>128</v>
      </c>
      <c r="B4" s="210"/>
      <c r="C4" s="211"/>
      <c r="D4" s="91">
        <v>25000</v>
      </c>
      <c r="E4" s="92">
        <v>12</v>
      </c>
      <c r="F4" s="92">
        <f>D4/E4</f>
        <v>2083.3333333333335</v>
      </c>
      <c r="G4" s="91">
        <v>36</v>
      </c>
      <c r="H4" s="92">
        <f>F4*G4</f>
        <v>75000</v>
      </c>
    </row>
    <row r="5" spans="1:8">
      <c r="A5" s="209" t="s">
        <v>128</v>
      </c>
      <c r="B5" s="210"/>
      <c r="C5" s="211"/>
      <c r="D5" s="91">
        <v>25000</v>
      </c>
      <c r="E5" s="92">
        <v>12</v>
      </c>
      <c r="F5" s="92">
        <f t="shared" ref="F5:F12" si="0">D5/E5</f>
        <v>2083.3333333333335</v>
      </c>
      <c r="G5" s="91">
        <v>12</v>
      </c>
      <c r="H5" s="92">
        <f t="shared" ref="H5:H12" si="1">F5*G5</f>
        <v>25000</v>
      </c>
    </row>
    <row r="6" spans="1:8">
      <c r="A6" s="209" t="s">
        <v>128</v>
      </c>
      <c r="B6" s="210"/>
      <c r="C6" s="211"/>
      <c r="D6" s="91">
        <v>25000</v>
      </c>
      <c r="E6" s="92">
        <v>12</v>
      </c>
      <c r="F6" s="92">
        <f t="shared" si="0"/>
        <v>2083.3333333333335</v>
      </c>
      <c r="G6" s="91">
        <v>30</v>
      </c>
      <c r="H6" s="92">
        <f t="shared" si="1"/>
        <v>62500.000000000007</v>
      </c>
    </row>
    <row r="7" spans="1:8">
      <c r="A7" s="209" t="s">
        <v>129</v>
      </c>
      <c r="B7" s="210"/>
      <c r="C7" s="211"/>
      <c r="D7" s="91">
        <v>50000</v>
      </c>
      <c r="E7" s="92">
        <v>12</v>
      </c>
      <c r="F7" s="92">
        <f t="shared" si="0"/>
        <v>4166.666666666667</v>
      </c>
      <c r="G7" s="91">
        <v>2</v>
      </c>
      <c r="H7" s="92">
        <f t="shared" si="1"/>
        <v>8333.3333333333339</v>
      </c>
    </row>
    <row r="8" spans="1:8">
      <c r="A8" s="209" t="s">
        <v>129</v>
      </c>
      <c r="B8" s="210"/>
      <c r="C8" s="211"/>
      <c r="D8" s="91">
        <v>50000</v>
      </c>
      <c r="E8" s="92">
        <v>12</v>
      </c>
      <c r="F8" s="92">
        <f t="shared" si="0"/>
        <v>4166.666666666667</v>
      </c>
      <c r="G8" s="91">
        <v>4</v>
      </c>
      <c r="H8" s="92">
        <f t="shared" si="1"/>
        <v>16666.666666666668</v>
      </c>
    </row>
    <row r="9" spans="1:8">
      <c r="A9" s="209"/>
      <c r="B9" s="210"/>
      <c r="C9" s="211"/>
      <c r="D9" s="91"/>
      <c r="E9" s="92">
        <v>12</v>
      </c>
      <c r="F9" s="92">
        <f t="shared" si="0"/>
        <v>0</v>
      </c>
      <c r="G9" s="91"/>
      <c r="H9" s="92">
        <f t="shared" si="1"/>
        <v>0</v>
      </c>
    </row>
    <row r="10" spans="1:8">
      <c r="A10" s="209"/>
      <c r="B10" s="210"/>
      <c r="C10" s="211"/>
      <c r="D10" s="91"/>
      <c r="E10" s="92">
        <v>12</v>
      </c>
      <c r="F10" s="92">
        <f t="shared" si="0"/>
        <v>0</v>
      </c>
      <c r="G10" s="91"/>
      <c r="H10" s="92">
        <f t="shared" si="1"/>
        <v>0</v>
      </c>
    </row>
    <row r="11" spans="1:8">
      <c r="A11" s="209"/>
      <c r="B11" s="210"/>
      <c r="C11" s="211"/>
      <c r="D11" s="91"/>
      <c r="E11" s="92">
        <v>12</v>
      </c>
      <c r="F11" s="92">
        <f t="shared" si="0"/>
        <v>0</v>
      </c>
      <c r="G11" s="91"/>
      <c r="H11" s="92">
        <f t="shared" si="1"/>
        <v>0</v>
      </c>
    </row>
    <row r="12" spans="1:8">
      <c r="A12" s="209"/>
      <c r="B12" s="210"/>
      <c r="C12" s="211"/>
      <c r="D12" s="91"/>
      <c r="E12" s="92">
        <v>12</v>
      </c>
      <c r="F12" s="92">
        <f t="shared" si="0"/>
        <v>0</v>
      </c>
      <c r="G12" s="91"/>
      <c r="H12" s="92">
        <f t="shared" si="1"/>
        <v>0</v>
      </c>
    </row>
    <row r="13" spans="1:8" s="6" customFormat="1">
      <c r="A13" s="204" t="s">
        <v>1</v>
      </c>
      <c r="B13" s="205"/>
      <c r="C13" s="205"/>
      <c r="D13" s="205"/>
      <c r="E13" s="16"/>
      <c r="F13" s="16"/>
      <c r="G13" s="64">
        <f t="shared" ref="G13:H13" si="2">SUM(G4:G12)</f>
        <v>84</v>
      </c>
      <c r="H13" s="65">
        <f t="shared" si="2"/>
        <v>187500</v>
      </c>
    </row>
  </sheetData>
  <sheetProtection algorithmName="SHA-512" hashValue="Vy1tUUy/ILaJpNDxDIXiQWFFzGilwJFUrfyef4gcl+exEEPpDFD0sgt2kkMsxEdgqTtvMRjjakU3pBv/GIqA3g==" saltValue="UH4MbnWyVjvYE+w13ix3AA==" spinCount="100000" sheet="1" objects="1" scenarios="1"/>
  <protectedRanges>
    <protectedRange sqref="A4:D12 G4:G12" name="Intervallo1"/>
  </protectedRanges>
  <mergeCells count="12">
    <mergeCell ref="A2:H2"/>
    <mergeCell ref="A13:D13"/>
    <mergeCell ref="A3:C3"/>
    <mergeCell ref="A4:C4"/>
    <mergeCell ref="A5:C5"/>
    <mergeCell ref="A6:C6"/>
    <mergeCell ref="A7:C7"/>
    <mergeCell ref="A8:C8"/>
    <mergeCell ref="A9:C9"/>
    <mergeCell ref="A10:C10"/>
    <mergeCell ref="A11:C11"/>
    <mergeCell ref="A12:C12"/>
  </mergeCells>
  <phoneticPr fontId="25" type="noConversion"/>
  <printOptions gridLines="1" gridLinesSet="0"/>
  <pageMargins left="0.7" right="0.7" top="0.75" bottom="0.75" header="0.5" footer="0.5"/>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A9C83-5F04-486D-B25E-55145261D482}">
  <sheetPr>
    <tabColor rgb="FF00B0F0"/>
  </sheetPr>
  <dimension ref="A2:P8"/>
  <sheetViews>
    <sheetView topLeftCell="A2" zoomScale="90" zoomScaleNormal="90" workbookViewId="0">
      <selection activeCell="D8" sqref="D8"/>
    </sheetView>
  </sheetViews>
  <sheetFormatPr defaultColWidth="9.140625" defaultRowHeight="15"/>
  <cols>
    <col min="1" max="1" width="20.85546875" style="9" customWidth="1"/>
    <col min="2" max="2" width="19" style="9" customWidth="1"/>
    <col min="3" max="3" width="32.42578125" style="9" customWidth="1"/>
    <col min="4" max="4" width="23.140625" style="9" customWidth="1"/>
    <col min="5" max="16384" width="9.140625" style="9"/>
  </cols>
  <sheetData>
    <row r="2" spans="1:16" ht="24.75" customHeight="1">
      <c r="A2" s="215" t="s">
        <v>94</v>
      </c>
      <c r="B2" s="216"/>
      <c r="C2" s="216"/>
      <c r="D2" s="216"/>
    </row>
    <row r="3" spans="1:16" ht="27.75" customHeight="1">
      <c r="A3" s="217" t="s">
        <v>31</v>
      </c>
      <c r="B3" s="218"/>
      <c r="C3" s="219"/>
      <c r="D3" s="146" t="s">
        <v>66</v>
      </c>
    </row>
    <row r="4" spans="1:16" ht="18" customHeight="1">
      <c r="A4" s="226"/>
      <c r="B4" s="227"/>
      <c r="C4" s="228"/>
      <c r="D4" s="145"/>
      <c r="E4" s="223" t="s">
        <v>102</v>
      </c>
      <c r="F4" s="224"/>
      <c r="G4" s="224"/>
      <c r="H4" s="224"/>
      <c r="I4" s="224"/>
      <c r="J4" s="224"/>
      <c r="K4" s="224"/>
      <c r="L4" s="224"/>
      <c r="M4" s="224"/>
      <c r="N4" s="224"/>
      <c r="O4" s="224"/>
      <c r="P4" s="225"/>
    </row>
    <row r="5" spans="1:16" ht="42" customHeight="1">
      <c r="A5" s="229" t="s">
        <v>95</v>
      </c>
      <c r="B5" s="229"/>
      <c r="C5" s="229"/>
      <c r="D5" s="147"/>
      <c r="E5" s="231" t="s">
        <v>99</v>
      </c>
      <c r="F5" s="232"/>
      <c r="G5" s="232"/>
      <c r="H5" s="232"/>
      <c r="I5" s="232"/>
      <c r="J5" s="232"/>
      <c r="K5" s="232"/>
      <c r="L5" s="232"/>
      <c r="M5" s="232"/>
      <c r="N5" s="232"/>
      <c r="O5" s="232"/>
      <c r="P5" s="233"/>
    </row>
    <row r="6" spans="1:16" ht="97.5" customHeight="1">
      <c r="A6" s="229" t="s">
        <v>96</v>
      </c>
      <c r="B6" s="229"/>
      <c r="C6" s="229"/>
      <c r="D6" s="147">
        <v>42443.25</v>
      </c>
      <c r="E6" s="231" t="s">
        <v>100</v>
      </c>
      <c r="F6" s="232"/>
      <c r="G6" s="232"/>
      <c r="H6" s="232"/>
      <c r="I6" s="232"/>
      <c r="J6" s="232"/>
      <c r="K6" s="232"/>
      <c r="L6" s="232"/>
      <c r="M6" s="232"/>
      <c r="N6" s="232"/>
      <c r="O6" s="232"/>
      <c r="P6" s="233"/>
    </row>
    <row r="7" spans="1:16" ht="81.75" customHeight="1" thickBot="1">
      <c r="A7" s="230" t="s">
        <v>97</v>
      </c>
      <c r="B7" s="230"/>
      <c r="C7" s="230"/>
      <c r="D7" s="148"/>
      <c r="E7" s="220" t="s">
        <v>101</v>
      </c>
      <c r="F7" s="221"/>
      <c r="G7" s="221"/>
      <c r="H7" s="221"/>
      <c r="I7" s="221"/>
      <c r="J7" s="221"/>
      <c r="K7" s="221"/>
      <c r="L7" s="221"/>
      <c r="M7" s="221"/>
      <c r="N7" s="221"/>
      <c r="O7" s="221"/>
      <c r="P7" s="222"/>
    </row>
    <row r="8" spans="1:16" ht="33" customHeight="1" thickBot="1">
      <c r="A8" s="212" t="s">
        <v>98</v>
      </c>
      <c r="B8" s="213"/>
      <c r="C8" s="214"/>
      <c r="D8" s="149">
        <f>SUM(D5:D7)</f>
        <v>42443.25</v>
      </c>
    </row>
  </sheetData>
  <sheetProtection algorithmName="SHA-512" hashValue="YqNG6jHhD/pX+0R6l3iq1OpfYT5HUWGwjYyh5o2WVkxReCOpdjlK4NlzIMd1zE9sBTDH6Ms33YJZR17XDTb33w==" saltValue="BAiElWsfyldcO5In8jf7Fw==" spinCount="100000" sheet="1" objects="1" scenarios="1"/>
  <protectedRanges>
    <protectedRange sqref="D5:D7" name="Intervallo1"/>
  </protectedRanges>
  <mergeCells count="11">
    <mergeCell ref="A8:C8"/>
    <mergeCell ref="A2:D2"/>
    <mergeCell ref="A3:C3"/>
    <mergeCell ref="E7:P7"/>
    <mergeCell ref="E4:P4"/>
    <mergeCell ref="A4:C4"/>
    <mergeCell ref="A5:C5"/>
    <mergeCell ref="A6:C6"/>
    <mergeCell ref="A7:C7"/>
    <mergeCell ref="E5:P5"/>
    <mergeCell ref="E6:P6"/>
  </mergeCells>
  <printOptions gridLines="1" gridLinesSet="0"/>
  <pageMargins left="0.7" right="0.7" top="0.75" bottom="0.75" header="0.5" footer="0.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M24"/>
  <sheetViews>
    <sheetView workbookViewId="0">
      <selection activeCell="L18" sqref="L18"/>
    </sheetView>
  </sheetViews>
  <sheetFormatPr defaultColWidth="8.85546875" defaultRowHeight="12.75"/>
  <cols>
    <col min="1" max="1" width="33.140625" style="17" customWidth="1"/>
    <col min="2" max="2" width="21.140625" style="17" customWidth="1"/>
    <col min="3" max="3" width="48.140625" style="17" customWidth="1"/>
    <col min="4" max="4" width="15.7109375" style="17" customWidth="1"/>
    <col min="5" max="5" width="17.42578125" style="17" customWidth="1"/>
    <col min="6" max="6" width="17.28515625" style="17" customWidth="1"/>
    <col min="7" max="7" width="21.28515625" style="17" hidden="1" customWidth="1"/>
    <col min="8" max="8" width="16.140625" style="17" hidden="1" customWidth="1"/>
    <col min="9" max="9" width="8.140625" style="17" customWidth="1"/>
    <col min="10" max="10" width="2.7109375" style="17" customWidth="1"/>
    <col min="11" max="12" width="9.140625" style="17"/>
    <col min="13" max="13" width="12.85546875" style="17" bestFit="1" customWidth="1"/>
    <col min="14" max="256" width="9.140625" style="17"/>
    <col min="257" max="257" width="33.140625" style="17" customWidth="1"/>
    <col min="258" max="258" width="21.140625" style="17" customWidth="1"/>
    <col min="259" max="259" width="48.140625" style="17" customWidth="1"/>
    <col min="260" max="260" width="15.7109375" style="17" customWidth="1"/>
    <col min="261" max="261" width="17.42578125" style="17" customWidth="1"/>
    <col min="262" max="262" width="17.28515625" style="17" customWidth="1"/>
    <col min="263" max="264" width="0" style="17" hidden="1" customWidth="1"/>
    <col min="265" max="265" width="8.140625" style="17" customWidth="1"/>
    <col min="266" max="266" width="2.7109375" style="17" customWidth="1"/>
    <col min="267" max="268" width="9.140625" style="17"/>
    <col min="269" max="269" width="12.85546875" style="17" bestFit="1" customWidth="1"/>
    <col min="270" max="512" width="9.140625" style="17"/>
    <col min="513" max="513" width="33.140625" style="17" customWidth="1"/>
    <col min="514" max="514" width="21.140625" style="17" customWidth="1"/>
    <col min="515" max="515" width="48.140625" style="17" customWidth="1"/>
    <col min="516" max="516" width="15.7109375" style="17" customWidth="1"/>
    <col min="517" max="517" width="17.42578125" style="17" customWidth="1"/>
    <col min="518" max="518" width="17.28515625" style="17" customWidth="1"/>
    <col min="519" max="520" width="0" style="17" hidden="1" customWidth="1"/>
    <col min="521" max="521" width="8.140625" style="17" customWidth="1"/>
    <col min="522" max="522" width="2.7109375" style="17" customWidth="1"/>
    <col min="523" max="524" width="9.140625" style="17"/>
    <col min="525" max="525" width="12.85546875" style="17" bestFit="1" customWidth="1"/>
    <col min="526" max="768" width="9.140625" style="17"/>
    <col min="769" max="769" width="33.140625" style="17" customWidth="1"/>
    <col min="770" max="770" width="21.140625" style="17" customWidth="1"/>
    <col min="771" max="771" width="48.140625" style="17" customWidth="1"/>
    <col min="772" max="772" width="15.7109375" style="17" customWidth="1"/>
    <col min="773" max="773" width="17.42578125" style="17" customWidth="1"/>
    <col min="774" max="774" width="17.28515625" style="17" customWidth="1"/>
    <col min="775" max="776" width="0" style="17" hidden="1" customWidth="1"/>
    <col min="777" max="777" width="8.140625" style="17" customWidth="1"/>
    <col min="778" max="778" width="2.7109375" style="17" customWidth="1"/>
    <col min="779" max="780" width="9.140625" style="17"/>
    <col min="781" max="781" width="12.85546875" style="17" bestFit="1" customWidth="1"/>
    <col min="782" max="1024" width="9.140625" style="17"/>
    <col min="1025" max="1025" width="33.140625" style="17" customWidth="1"/>
    <col min="1026" max="1026" width="21.140625" style="17" customWidth="1"/>
    <col min="1027" max="1027" width="48.140625" style="17" customWidth="1"/>
    <col min="1028" max="1028" width="15.7109375" style="17" customWidth="1"/>
    <col min="1029" max="1029" width="17.42578125" style="17" customWidth="1"/>
    <col min="1030" max="1030" width="17.28515625" style="17" customWidth="1"/>
    <col min="1031" max="1032" width="0" style="17" hidden="1" customWidth="1"/>
    <col min="1033" max="1033" width="8.140625" style="17" customWidth="1"/>
    <col min="1034" max="1034" width="2.7109375" style="17" customWidth="1"/>
    <col min="1035" max="1036" width="9.140625" style="17"/>
    <col min="1037" max="1037" width="12.85546875" style="17" bestFit="1" customWidth="1"/>
    <col min="1038" max="1280" width="9.140625" style="17"/>
    <col min="1281" max="1281" width="33.140625" style="17" customWidth="1"/>
    <col min="1282" max="1282" width="21.140625" style="17" customWidth="1"/>
    <col min="1283" max="1283" width="48.140625" style="17" customWidth="1"/>
    <col min="1284" max="1284" width="15.7109375" style="17" customWidth="1"/>
    <col min="1285" max="1285" width="17.42578125" style="17" customWidth="1"/>
    <col min="1286" max="1286" width="17.28515625" style="17" customWidth="1"/>
    <col min="1287" max="1288" width="0" style="17" hidden="1" customWidth="1"/>
    <col min="1289" max="1289" width="8.140625" style="17" customWidth="1"/>
    <col min="1290" max="1290" width="2.7109375" style="17" customWidth="1"/>
    <col min="1291" max="1292" width="9.140625" style="17"/>
    <col min="1293" max="1293" width="12.85546875" style="17" bestFit="1" customWidth="1"/>
    <col min="1294" max="1536" width="9.140625" style="17"/>
    <col min="1537" max="1537" width="33.140625" style="17" customWidth="1"/>
    <col min="1538" max="1538" width="21.140625" style="17" customWidth="1"/>
    <col min="1539" max="1539" width="48.140625" style="17" customWidth="1"/>
    <col min="1540" max="1540" width="15.7109375" style="17" customWidth="1"/>
    <col min="1541" max="1541" width="17.42578125" style="17" customWidth="1"/>
    <col min="1542" max="1542" width="17.28515625" style="17" customWidth="1"/>
    <col min="1543" max="1544" width="0" style="17" hidden="1" customWidth="1"/>
    <col min="1545" max="1545" width="8.140625" style="17" customWidth="1"/>
    <col min="1546" max="1546" width="2.7109375" style="17" customWidth="1"/>
    <col min="1547" max="1548" width="9.140625" style="17"/>
    <col min="1549" max="1549" width="12.85546875" style="17" bestFit="1" customWidth="1"/>
    <col min="1550" max="1792" width="9.140625" style="17"/>
    <col min="1793" max="1793" width="33.140625" style="17" customWidth="1"/>
    <col min="1794" max="1794" width="21.140625" style="17" customWidth="1"/>
    <col min="1795" max="1795" width="48.140625" style="17" customWidth="1"/>
    <col min="1796" max="1796" width="15.7109375" style="17" customWidth="1"/>
    <col min="1797" max="1797" width="17.42578125" style="17" customWidth="1"/>
    <col min="1798" max="1798" width="17.28515625" style="17" customWidth="1"/>
    <col min="1799" max="1800" width="0" style="17" hidden="1" customWidth="1"/>
    <col min="1801" max="1801" width="8.140625" style="17" customWidth="1"/>
    <col min="1802" max="1802" width="2.7109375" style="17" customWidth="1"/>
    <col min="1803" max="1804" width="9.140625" style="17"/>
    <col min="1805" max="1805" width="12.85546875" style="17" bestFit="1" customWidth="1"/>
    <col min="1806" max="2048" width="9.140625" style="17"/>
    <col min="2049" max="2049" width="33.140625" style="17" customWidth="1"/>
    <col min="2050" max="2050" width="21.140625" style="17" customWidth="1"/>
    <col min="2051" max="2051" width="48.140625" style="17" customWidth="1"/>
    <col min="2052" max="2052" width="15.7109375" style="17" customWidth="1"/>
    <col min="2053" max="2053" width="17.42578125" style="17" customWidth="1"/>
    <col min="2054" max="2054" width="17.28515625" style="17" customWidth="1"/>
    <col min="2055" max="2056" width="0" style="17" hidden="1" customWidth="1"/>
    <col min="2057" max="2057" width="8.140625" style="17" customWidth="1"/>
    <col min="2058" max="2058" width="2.7109375" style="17" customWidth="1"/>
    <col min="2059" max="2060" width="9.140625" style="17"/>
    <col min="2061" max="2061" width="12.85546875" style="17" bestFit="1" customWidth="1"/>
    <col min="2062" max="2304" width="9.140625" style="17"/>
    <col min="2305" max="2305" width="33.140625" style="17" customWidth="1"/>
    <col min="2306" max="2306" width="21.140625" style="17" customWidth="1"/>
    <col min="2307" max="2307" width="48.140625" style="17" customWidth="1"/>
    <col min="2308" max="2308" width="15.7109375" style="17" customWidth="1"/>
    <col min="2309" max="2309" width="17.42578125" style="17" customWidth="1"/>
    <col min="2310" max="2310" width="17.28515625" style="17" customWidth="1"/>
    <col min="2311" max="2312" width="0" style="17" hidden="1" customWidth="1"/>
    <col min="2313" max="2313" width="8.140625" style="17" customWidth="1"/>
    <col min="2314" max="2314" width="2.7109375" style="17" customWidth="1"/>
    <col min="2315" max="2316" width="9.140625" style="17"/>
    <col min="2317" max="2317" width="12.85546875" style="17" bestFit="1" customWidth="1"/>
    <col min="2318" max="2560" width="9.140625" style="17"/>
    <col min="2561" max="2561" width="33.140625" style="17" customWidth="1"/>
    <col min="2562" max="2562" width="21.140625" style="17" customWidth="1"/>
    <col min="2563" max="2563" width="48.140625" style="17" customWidth="1"/>
    <col min="2564" max="2564" width="15.7109375" style="17" customWidth="1"/>
    <col min="2565" max="2565" width="17.42578125" style="17" customWidth="1"/>
    <col min="2566" max="2566" width="17.28515625" style="17" customWidth="1"/>
    <col min="2567" max="2568" width="0" style="17" hidden="1" customWidth="1"/>
    <col min="2569" max="2569" width="8.140625" style="17" customWidth="1"/>
    <col min="2570" max="2570" width="2.7109375" style="17" customWidth="1"/>
    <col min="2571" max="2572" width="9.140625" style="17"/>
    <col min="2573" max="2573" width="12.85546875" style="17" bestFit="1" customWidth="1"/>
    <col min="2574" max="2816" width="9.140625" style="17"/>
    <col min="2817" max="2817" width="33.140625" style="17" customWidth="1"/>
    <col min="2818" max="2818" width="21.140625" style="17" customWidth="1"/>
    <col min="2819" max="2819" width="48.140625" style="17" customWidth="1"/>
    <col min="2820" max="2820" width="15.7109375" style="17" customWidth="1"/>
    <col min="2821" max="2821" width="17.42578125" style="17" customWidth="1"/>
    <col min="2822" max="2822" width="17.28515625" style="17" customWidth="1"/>
    <col min="2823" max="2824" width="0" style="17" hidden="1" customWidth="1"/>
    <col min="2825" max="2825" width="8.140625" style="17" customWidth="1"/>
    <col min="2826" max="2826" width="2.7109375" style="17" customWidth="1"/>
    <col min="2827" max="2828" width="9.140625" style="17"/>
    <col min="2829" max="2829" width="12.85546875" style="17" bestFit="1" customWidth="1"/>
    <col min="2830" max="3072" width="9.140625" style="17"/>
    <col min="3073" max="3073" width="33.140625" style="17" customWidth="1"/>
    <col min="3074" max="3074" width="21.140625" style="17" customWidth="1"/>
    <col min="3075" max="3075" width="48.140625" style="17" customWidth="1"/>
    <col min="3076" max="3076" width="15.7109375" style="17" customWidth="1"/>
    <col min="3077" max="3077" width="17.42578125" style="17" customWidth="1"/>
    <col min="3078" max="3078" width="17.28515625" style="17" customWidth="1"/>
    <col min="3079" max="3080" width="0" style="17" hidden="1" customWidth="1"/>
    <col min="3081" max="3081" width="8.140625" style="17" customWidth="1"/>
    <col min="3082" max="3082" width="2.7109375" style="17" customWidth="1"/>
    <col min="3083" max="3084" width="9.140625" style="17"/>
    <col min="3085" max="3085" width="12.85546875" style="17" bestFit="1" customWidth="1"/>
    <col min="3086" max="3328" width="9.140625" style="17"/>
    <col min="3329" max="3329" width="33.140625" style="17" customWidth="1"/>
    <col min="3330" max="3330" width="21.140625" style="17" customWidth="1"/>
    <col min="3331" max="3331" width="48.140625" style="17" customWidth="1"/>
    <col min="3332" max="3332" width="15.7109375" style="17" customWidth="1"/>
    <col min="3333" max="3333" width="17.42578125" style="17" customWidth="1"/>
    <col min="3334" max="3334" width="17.28515625" style="17" customWidth="1"/>
    <col min="3335" max="3336" width="0" style="17" hidden="1" customWidth="1"/>
    <col min="3337" max="3337" width="8.140625" style="17" customWidth="1"/>
    <col min="3338" max="3338" width="2.7109375" style="17" customWidth="1"/>
    <col min="3339" max="3340" width="9.140625" style="17"/>
    <col min="3341" max="3341" width="12.85546875" style="17" bestFit="1" customWidth="1"/>
    <col min="3342" max="3584" width="9.140625" style="17"/>
    <col min="3585" max="3585" width="33.140625" style="17" customWidth="1"/>
    <col min="3586" max="3586" width="21.140625" style="17" customWidth="1"/>
    <col min="3587" max="3587" width="48.140625" style="17" customWidth="1"/>
    <col min="3588" max="3588" width="15.7109375" style="17" customWidth="1"/>
    <col min="3589" max="3589" width="17.42578125" style="17" customWidth="1"/>
    <col min="3590" max="3590" width="17.28515625" style="17" customWidth="1"/>
    <col min="3591" max="3592" width="0" style="17" hidden="1" customWidth="1"/>
    <col min="3593" max="3593" width="8.140625" style="17" customWidth="1"/>
    <col min="3594" max="3594" width="2.7109375" style="17" customWidth="1"/>
    <col min="3595" max="3596" width="9.140625" style="17"/>
    <col min="3597" max="3597" width="12.85546875" style="17" bestFit="1" customWidth="1"/>
    <col min="3598" max="3840" width="9.140625" style="17"/>
    <col min="3841" max="3841" width="33.140625" style="17" customWidth="1"/>
    <col min="3842" max="3842" width="21.140625" style="17" customWidth="1"/>
    <col min="3843" max="3843" width="48.140625" style="17" customWidth="1"/>
    <col min="3844" max="3844" width="15.7109375" style="17" customWidth="1"/>
    <col min="3845" max="3845" width="17.42578125" style="17" customWidth="1"/>
    <col min="3846" max="3846" width="17.28515625" style="17" customWidth="1"/>
    <col min="3847" max="3848" width="0" style="17" hidden="1" customWidth="1"/>
    <col min="3849" max="3849" width="8.140625" style="17" customWidth="1"/>
    <col min="3850" max="3850" width="2.7109375" style="17" customWidth="1"/>
    <col min="3851" max="3852" width="9.140625" style="17"/>
    <col min="3853" max="3853" width="12.85546875" style="17" bestFit="1" customWidth="1"/>
    <col min="3854" max="4096" width="9.140625" style="17"/>
    <col min="4097" max="4097" width="33.140625" style="17" customWidth="1"/>
    <col min="4098" max="4098" width="21.140625" style="17" customWidth="1"/>
    <col min="4099" max="4099" width="48.140625" style="17" customWidth="1"/>
    <col min="4100" max="4100" width="15.7109375" style="17" customWidth="1"/>
    <col min="4101" max="4101" width="17.42578125" style="17" customWidth="1"/>
    <col min="4102" max="4102" width="17.28515625" style="17" customWidth="1"/>
    <col min="4103" max="4104" width="0" style="17" hidden="1" customWidth="1"/>
    <col min="4105" max="4105" width="8.140625" style="17" customWidth="1"/>
    <col min="4106" max="4106" width="2.7109375" style="17" customWidth="1"/>
    <col min="4107" max="4108" width="9.140625" style="17"/>
    <col min="4109" max="4109" width="12.85546875" style="17" bestFit="1" customWidth="1"/>
    <col min="4110" max="4352" width="9.140625" style="17"/>
    <col min="4353" max="4353" width="33.140625" style="17" customWidth="1"/>
    <col min="4354" max="4354" width="21.140625" style="17" customWidth="1"/>
    <col min="4355" max="4355" width="48.140625" style="17" customWidth="1"/>
    <col min="4356" max="4356" width="15.7109375" style="17" customWidth="1"/>
    <col min="4357" max="4357" width="17.42578125" style="17" customWidth="1"/>
    <col min="4358" max="4358" width="17.28515625" style="17" customWidth="1"/>
    <col min="4359" max="4360" width="0" style="17" hidden="1" customWidth="1"/>
    <col min="4361" max="4361" width="8.140625" style="17" customWidth="1"/>
    <col min="4362" max="4362" width="2.7109375" style="17" customWidth="1"/>
    <col min="4363" max="4364" width="9.140625" style="17"/>
    <col min="4365" max="4365" width="12.85546875" style="17" bestFit="1" customWidth="1"/>
    <col min="4366" max="4608" width="9.140625" style="17"/>
    <col min="4609" max="4609" width="33.140625" style="17" customWidth="1"/>
    <col min="4610" max="4610" width="21.140625" style="17" customWidth="1"/>
    <col min="4611" max="4611" width="48.140625" style="17" customWidth="1"/>
    <col min="4612" max="4612" width="15.7109375" style="17" customWidth="1"/>
    <col min="4613" max="4613" width="17.42578125" style="17" customWidth="1"/>
    <col min="4614" max="4614" width="17.28515625" style="17" customWidth="1"/>
    <col min="4615" max="4616" width="0" style="17" hidden="1" customWidth="1"/>
    <col min="4617" max="4617" width="8.140625" style="17" customWidth="1"/>
    <col min="4618" max="4618" width="2.7109375" style="17" customWidth="1"/>
    <col min="4619" max="4620" width="9.140625" style="17"/>
    <col min="4621" max="4621" width="12.85546875" style="17" bestFit="1" customWidth="1"/>
    <col min="4622" max="4864" width="9.140625" style="17"/>
    <col min="4865" max="4865" width="33.140625" style="17" customWidth="1"/>
    <col min="4866" max="4866" width="21.140625" style="17" customWidth="1"/>
    <col min="4867" max="4867" width="48.140625" style="17" customWidth="1"/>
    <col min="4868" max="4868" width="15.7109375" style="17" customWidth="1"/>
    <col min="4869" max="4869" width="17.42578125" style="17" customWidth="1"/>
    <col min="4870" max="4870" width="17.28515625" style="17" customWidth="1"/>
    <col min="4871" max="4872" width="0" style="17" hidden="1" customWidth="1"/>
    <col min="4873" max="4873" width="8.140625" style="17" customWidth="1"/>
    <col min="4874" max="4874" width="2.7109375" style="17" customWidth="1"/>
    <col min="4875" max="4876" width="9.140625" style="17"/>
    <col min="4877" max="4877" width="12.85546875" style="17" bestFit="1" customWidth="1"/>
    <col min="4878" max="5120" width="9.140625" style="17"/>
    <col min="5121" max="5121" width="33.140625" style="17" customWidth="1"/>
    <col min="5122" max="5122" width="21.140625" style="17" customWidth="1"/>
    <col min="5123" max="5123" width="48.140625" style="17" customWidth="1"/>
    <col min="5124" max="5124" width="15.7109375" style="17" customWidth="1"/>
    <col min="5125" max="5125" width="17.42578125" style="17" customWidth="1"/>
    <col min="5126" max="5126" width="17.28515625" style="17" customWidth="1"/>
    <col min="5127" max="5128" width="0" style="17" hidden="1" customWidth="1"/>
    <col min="5129" max="5129" width="8.140625" style="17" customWidth="1"/>
    <col min="5130" max="5130" width="2.7109375" style="17" customWidth="1"/>
    <col min="5131" max="5132" width="9.140625" style="17"/>
    <col min="5133" max="5133" width="12.85546875" style="17" bestFit="1" customWidth="1"/>
    <col min="5134" max="5376" width="9.140625" style="17"/>
    <col min="5377" max="5377" width="33.140625" style="17" customWidth="1"/>
    <col min="5378" max="5378" width="21.140625" style="17" customWidth="1"/>
    <col min="5379" max="5379" width="48.140625" style="17" customWidth="1"/>
    <col min="5380" max="5380" width="15.7109375" style="17" customWidth="1"/>
    <col min="5381" max="5381" width="17.42578125" style="17" customWidth="1"/>
    <col min="5382" max="5382" width="17.28515625" style="17" customWidth="1"/>
    <col min="5383" max="5384" width="0" style="17" hidden="1" customWidth="1"/>
    <col min="5385" max="5385" width="8.140625" style="17" customWidth="1"/>
    <col min="5386" max="5386" width="2.7109375" style="17" customWidth="1"/>
    <col min="5387" max="5388" width="9.140625" style="17"/>
    <col min="5389" max="5389" width="12.85546875" style="17" bestFit="1" customWidth="1"/>
    <col min="5390" max="5632" width="9.140625" style="17"/>
    <col min="5633" max="5633" width="33.140625" style="17" customWidth="1"/>
    <col min="5634" max="5634" width="21.140625" style="17" customWidth="1"/>
    <col min="5635" max="5635" width="48.140625" style="17" customWidth="1"/>
    <col min="5636" max="5636" width="15.7109375" style="17" customWidth="1"/>
    <col min="5637" max="5637" width="17.42578125" style="17" customWidth="1"/>
    <col min="5638" max="5638" width="17.28515625" style="17" customWidth="1"/>
    <col min="5639" max="5640" width="0" style="17" hidden="1" customWidth="1"/>
    <col min="5641" max="5641" width="8.140625" style="17" customWidth="1"/>
    <col min="5642" max="5642" width="2.7109375" style="17" customWidth="1"/>
    <col min="5643" max="5644" width="9.140625" style="17"/>
    <col min="5645" max="5645" width="12.85546875" style="17" bestFit="1" customWidth="1"/>
    <col min="5646" max="5888" width="9.140625" style="17"/>
    <col min="5889" max="5889" width="33.140625" style="17" customWidth="1"/>
    <col min="5890" max="5890" width="21.140625" style="17" customWidth="1"/>
    <col min="5891" max="5891" width="48.140625" style="17" customWidth="1"/>
    <col min="5892" max="5892" width="15.7109375" style="17" customWidth="1"/>
    <col min="5893" max="5893" width="17.42578125" style="17" customWidth="1"/>
    <col min="5894" max="5894" width="17.28515625" style="17" customWidth="1"/>
    <col min="5895" max="5896" width="0" style="17" hidden="1" customWidth="1"/>
    <col min="5897" max="5897" width="8.140625" style="17" customWidth="1"/>
    <col min="5898" max="5898" width="2.7109375" style="17" customWidth="1"/>
    <col min="5899" max="5900" width="9.140625" style="17"/>
    <col min="5901" max="5901" width="12.85546875" style="17" bestFit="1" customWidth="1"/>
    <col min="5902" max="6144" width="9.140625" style="17"/>
    <col min="6145" max="6145" width="33.140625" style="17" customWidth="1"/>
    <col min="6146" max="6146" width="21.140625" style="17" customWidth="1"/>
    <col min="6147" max="6147" width="48.140625" style="17" customWidth="1"/>
    <col min="6148" max="6148" width="15.7109375" style="17" customWidth="1"/>
    <col min="6149" max="6149" width="17.42578125" style="17" customWidth="1"/>
    <col min="6150" max="6150" width="17.28515625" style="17" customWidth="1"/>
    <col min="6151" max="6152" width="0" style="17" hidden="1" customWidth="1"/>
    <col min="6153" max="6153" width="8.140625" style="17" customWidth="1"/>
    <col min="6154" max="6154" width="2.7109375" style="17" customWidth="1"/>
    <col min="6155" max="6156" width="9.140625" style="17"/>
    <col min="6157" max="6157" width="12.85546875" style="17" bestFit="1" customWidth="1"/>
    <col min="6158" max="6400" width="9.140625" style="17"/>
    <col min="6401" max="6401" width="33.140625" style="17" customWidth="1"/>
    <col min="6402" max="6402" width="21.140625" style="17" customWidth="1"/>
    <col min="6403" max="6403" width="48.140625" style="17" customWidth="1"/>
    <col min="6404" max="6404" width="15.7109375" style="17" customWidth="1"/>
    <col min="6405" max="6405" width="17.42578125" style="17" customWidth="1"/>
    <col min="6406" max="6406" width="17.28515625" style="17" customWidth="1"/>
    <col min="6407" max="6408" width="0" style="17" hidden="1" customWidth="1"/>
    <col min="6409" max="6409" width="8.140625" style="17" customWidth="1"/>
    <col min="6410" max="6410" width="2.7109375" style="17" customWidth="1"/>
    <col min="6411" max="6412" width="9.140625" style="17"/>
    <col min="6413" max="6413" width="12.85546875" style="17" bestFit="1" customWidth="1"/>
    <col min="6414" max="6656" width="9.140625" style="17"/>
    <col min="6657" max="6657" width="33.140625" style="17" customWidth="1"/>
    <col min="6658" max="6658" width="21.140625" style="17" customWidth="1"/>
    <col min="6659" max="6659" width="48.140625" style="17" customWidth="1"/>
    <col min="6660" max="6660" width="15.7109375" style="17" customWidth="1"/>
    <col min="6661" max="6661" width="17.42578125" style="17" customWidth="1"/>
    <col min="6662" max="6662" width="17.28515625" style="17" customWidth="1"/>
    <col min="6663" max="6664" width="0" style="17" hidden="1" customWidth="1"/>
    <col min="6665" max="6665" width="8.140625" style="17" customWidth="1"/>
    <col min="6666" max="6666" width="2.7109375" style="17" customWidth="1"/>
    <col min="6667" max="6668" width="9.140625" style="17"/>
    <col min="6669" max="6669" width="12.85546875" style="17" bestFit="1" customWidth="1"/>
    <col min="6670" max="6912" width="9.140625" style="17"/>
    <col min="6913" max="6913" width="33.140625" style="17" customWidth="1"/>
    <col min="6914" max="6914" width="21.140625" style="17" customWidth="1"/>
    <col min="6915" max="6915" width="48.140625" style="17" customWidth="1"/>
    <col min="6916" max="6916" width="15.7109375" style="17" customWidth="1"/>
    <col min="6917" max="6917" width="17.42578125" style="17" customWidth="1"/>
    <col min="6918" max="6918" width="17.28515625" style="17" customWidth="1"/>
    <col min="6919" max="6920" width="0" style="17" hidden="1" customWidth="1"/>
    <col min="6921" max="6921" width="8.140625" style="17" customWidth="1"/>
    <col min="6922" max="6922" width="2.7109375" style="17" customWidth="1"/>
    <col min="6923" max="6924" width="9.140625" style="17"/>
    <col min="6925" max="6925" width="12.85546875" style="17" bestFit="1" customWidth="1"/>
    <col min="6926" max="7168" width="9.140625" style="17"/>
    <col min="7169" max="7169" width="33.140625" style="17" customWidth="1"/>
    <col min="7170" max="7170" width="21.140625" style="17" customWidth="1"/>
    <col min="7171" max="7171" width="48.140625" style="17" customWidth="1"/>
    <col min="7172" max="7172" width="15.7109375" style="17" customWidth="1"/>
    <col min="7173" max="7173" width="17.42578125" style="17" customWidth="1"/>
    <col min="7174" max="7174" width="17.28515625" style="17" customWidth="1"/>
    <col min="7175" max="7176" width="0" style="17" hidden="1" customWidth="1"/>
    <col min="7177" max="7177" width="8.140625" style="17" customWidth="1"/>
    <col min="7178" max="7178" width="2.7109375" style="17" customWidth="1"/>
    <col min="7179" max="7180" width="9.140625" style="17"/>
    <col min="7181" max="7181" width="12.85546875" style="17" bestFit="1" customWidth="1"/>
    <col min="7182" max="7424" width="9.140625" style="17"/>
    <col min="7425" max="7425" width="33.140625" style="17" customWidth="1"/>
    <col min="7426" max="7426" width="21.140625" style="17" customWidth="1"/>
    <col min="7427" max="7427" width="48.140625" style="17" customWidth="1"/>
    <col min="7428" max="7428" width="15.7109375" style="17" customWidth="1"/>
    <col min="7429" max="7429" width="17.42578125" style="17" customWidth="1"/>
    <col min="7430" max="7430" width="17.28515625" style="17" customWidth="1"/>
    <col min="7431" max="7432" width="0" style="17" hidden="1" customWidth="1"/>
    <col min="7433" max="7433" width="8.140625" style="17" customWidth="1"/>
    <col min="7434" max="7434" width="2.7109375" style="17" customWidth="1"/>
    <col min="7435" max="7436" width="9.140625" style="17"/>
    <col min="7437" max="7437" width="12.85546875" style="17" bestFit="1" customWidth="1"/>
    <col min="7438" max="7680" width="9.140625" style="17"/>
    <col min="7681" max="7681" width="33.140625" style="17" customWidth="1"/>
    <col min="7682" max="7682" width="21.140625" style="17" customWidth="1"/>
    <col min="7683" max="7683" width="48.140625" style="17" customWidth="1"/>
    <col min="7684" max="7684" width="15.7109375" style="17" customWidth="1"/>
    <col min="7685" max="7685" width="17.42578125" style="17" customWidth="1"/>
    <col min="7686" max="7686" width="17.28515625" style="17" customWidth="1"/>
    <col min="7687" max="7688" width="0" style="17" hidden="1" customWidth="1"/>
    <col min="7689" max="7689" width="8.140625" style="17" customWidth="1"/>
    <col min="7690" max="7690" width="2.7109375" style="17" customWidth="1"/>
    <col min="7691" max="7692" width="9.140625" style="17"/>
    <col min="7693" max="7693" width="12.85546875" style="17" bestFit="1" customWidth="1"/>
    <col min="7694" max="7936" width="9.140625" style="17"/>
    <col min="7937" max="7937" width="33.140625" style="17" customWidth="1"/>
    <col min="7938" max="7938" width="21.140625" style="17" customWidth="1"/>
    <col min="7939" max="7939" width="48.140625" style="17" customWidth="1"/>
    <col min="7940" max="7940" width="15.7109375" style="17" customWidth="1"/>
    <col min="7941" max="7941" width="17.42578125" style="17" customWidth="1"/>
    <col min="7942" max="7942" width="17.28515625" style="17" customWidth="1"/>
    <col min="7943" max="7944" width="0" style="17" hidden="1" customWidth="1"/>
    <col min="7945" max="7945" width="8.140625" style="17" customWidth="1"/>
    <col min="7946" max="7946" width="2.7109375" style="17" customWidth="1"/>
    <col min="7947" max="7948" width="9.140625" style="17"/>
    <col min="7949" max="7949" width="12.85546875" style="17" bestFit="1" customWidth="1"/>
    <col min="7950" max="8192" width="9.140625" style="17"/>
    <col min="8193" max="8193" width="33.140625" style="17" customWidth="1"/>
    <col min="8194" max="8194" width="21.140625" style="17" customWidth="1"/>
    <col min="8195" max="8195" width="48.140625" style="17" customWidth="1"/>
    <col min="8196" max="8196" width="15.7109375" style="17" customWidth="1"/>
    <col min="8197" max="8197" width="17.42578125" style="17" customWidth="1"/>
    <col min="8198" max="8198" width="17.28515625" style="17" customWidth="1"/>
    <col min="8199" max="8200" width="0" style="17" hidden="1" customWidth="1"/>
    <col min="8201" max="8201" width="8.140625" style="17" customWidth="1"/>
    <col min="8202" max="8202" width="2.7109375" style="17" customWidth="1"/>
    <col min="8203" max="8204" width="9.140625" style="17"/>
    <col min="8205" max="8205" width="12.85546875" style="17" bestFit="1" customWidth="1"/>
    <col min="8206" max="8448" width="9.140625" style="17"/>
    <col min="8449" max="8449" width="33.140625" style="17" customWidth="1"/>
    <col min="8450" max="8450" width="21.140625" style="17" customWidth="1"/>
    <col min="8451" max="8451" width="48.140625" style="17" customWidth="1"/>
    <col min="8452" max="8452" width="15.7109375" style="17" customWidth="1"/>
    <col min="8453" max="8453" width="17.42578125" style="17" customWidth="1"/>
    <col min="8454" max="8454" width="17.28515625" style="17" customWidth="1"/>
    <col min="8455" max="8456" width="0" style="17" hidden="1" customWidth="1"/>
    <col min="8457" max="8457" width="8.140625" style="17" customWidth="1"/>
    <col min="8458" max="8458" width="2.7109375" style="17" customWidth="1"/>
    <col min="8459" max="8460" width="9.140625" style="17"/>
    <col min="8461" max="8461" width="12.85546875" style="17" bestFit="1" customWidth="1"/>
    <col min="8462" max="8704" width="9.140625" style="17"/>
    <col min="8705" max="8705" width="33.140625" style="17" customWidth="1"/>
    <col min="8706" max="8706" width="21.140625" style="17" customWidth="1"/>
    <col min="8707" max="8707" width="48.140625" style="17" customWidth="1"/>
    <col min="8708" max="8708" width="15.7109375" style="17" customWidth="1"/>
    <col min="8709" max="8709" width="17.42578125" style="17" customWidth="1"/>
    <col min="8710" max="8710" width="17.28515625" style="17" customWidth="1"/>
    <col min="8711" max="8712" width="0" style="17" hidden="1" customWidth="1"/>
    <col min="8713" max="8713" width="8.140625" style="17" customWidth="1"/>
    <col min="8714" max="8714" width="2.7109375" style="17" customWidth="1"/>
    <col min="8715" max="8716" width="9.140625" style="17"/>
    <col min="8717" max="8717" width="12.85546875" style="17" bestFit="1" customWidth="1"/>
    <col min="8718" max="8960" width="9.140625" style="17"/>
    <col min="8961" max="8961" width="33.140625" style="17" customWidth="1"/>
    <col min="8962" max="8962" width="21.140625" style="17" customWidth="1"/>
    <col min="8963" max="8963" width="48.140625" style="17" customWidth="1"/>
    <col min="8964" max="8964" width="15.7109375" style="17" customWidth="1"/>
    <col min="8965" max="8965" width="17.42578125" style="17" customWidth="1"/>
    <col min="8966" max="8966" width="17.28515625" style="17" customWidth="1"/>
    <col min="8967" max="8968" width="0" style="17" hidden="1" customWidth="1"/>
    <col min="8969" max="8969" width="8.140625" style="17" customWidth="1"/>
    <col min="8970" max="8970" width="2.7109375" style="17" customWidth="1"/>
    <col min="8971" max="8972" width="9.140625" style="17"/>
    <col min="8973" max="8973" width="12.85546875" style="17" bestFit="1" customWidth="1"/>
    <col min="8974" max="9216" width="9.140625" style="17"/>
    <col min="9217" max="9217" width="33.140625" style="17" customWidth="1"/>
    <col min="9218" max="9218" width="21.140625" style="17" customWidth="1"/>
    <col min="9219" max="9219" width="48.140625" style="17" customWidth="1"/>
    <col min="9220" max="9220" width="15.7109375" style="17" customWidth="1"/>
    <col min="9221" max="9221" width="17.42578125" style="17" customWidth="1"/>
    <col min="9222" max="9222" width="17.28515625" style="17" customWidth="1"/>
    <col min="9223" max="9224" width="0" style="17" hidden="1" customWidth="1"/>
    <col min="9225" max="9225" width="8.140625" style="17" customWidth="1"/>
    <col min="9226" max="9226" width="2.7109375" style="17" customWidth="1"/>
    <col min="9227" max="9228" width="9.140625" style="17"/>
    <col min="9229" max="9229" width="12.85546875" style="17" bestFit="1" customWidth="1"/>
    <col min="9230" max="9472" width="9.140625" style="17"/>
    <col min="9473" max="9473" width="33.140625" style="17" customWidth="1"/>
    <col min="9474" max="9474" width="21.140625" style="17" customWidth="1"/>
    <col min="9475" max="9475" width="48.140625" style="17" customWidth="1"/>
    <col min="9476" max="9476" width="15.7109375" style="17" customWidth="1"/>
    <col min="9477" max="9477" width="17.42578125" style="17" customWidth="1"/>
    <col min="9478" max="9478" width="17.28515625" style="17" customWidth="1"/>
    <col min="9479" max="9480" width="0" style="17" hidden="1" customWidth="1"/>
    <col min="9481" max="9481" width="8.140625" style="17" customWidth="1"/>
    <col min="9482" max="9482" width="2.7109375" style="17" customWidth="1"/>
    <col min="9483" max="9484" width="9.140625" style="17"/>
    <col min="9485" max="9485" width="12.85546875" style="17" bestFit="1" customWidth="1"/>
    <col min="9486" max="9728" width="9.140625" style="17"/>
    <col min="9729" max="9729" width="33.140625" style="17" customWidth="1"/>
    <col min="9730" max="9730" width="21.140625" style="17" customWidth="1"/>
    <col min="9731" max="9731" width="48.140625" style="17" customWidth="1"/>
    <col min="9732" max="9732" width="15.7109375" style="17" customWidth="1"/>
    <col min="9733" max="9733" width="17.42578125" style="17" customWidth="1"/>
    <col min="9734" max="9734" width="17.28515625" style="17" customWidth="1"/>
    <col min="9735" max="9736" width="0" style="17" hidden="1" customWidth="1"/>
    <col min="9737" max="9737" width="8.140625" style="17" customWidth="1"/>
    <col min="9738" max="9738" width="2.7109375" style="17" customWidth="1"/>
    <col min="9739" max="9740" width="9.140625" style="17"/>
    <col min="9741" max="9741" width="12.85546875" style="17" bestFit="1" customWidth="1"/>
    <col min="9742" max="9984" width="9.140625" style="17"/>
    <col min="9985" max="9985" width="33.140625" style="17" customWidth="1"/>
    <col min="9986" max="9986" width="21.140625" style="17" customWidth="1"/>
    <col min="9987" max="9987" width="48.140625" style="17" customWidth="1"/>
    <col min="9988" max="9988" width="15.7109375" style="17" customWidth="1"/>
    <col min="9989" max="9989" width="17.42578125" style="17" customWidth="1"/>
    <col min="9990" max="9990" width="17.28515625" style="17" customWidth="1"/>
    <col min="9991" max="9992" width="0" style="17" hidden="1" customWidth="1"/>
    <col min="9993" max="9993" width="8.140625" style="17" customWidth="1"/>
    <col min="9994" max="9994" width="2.7109375" style="17" customWidth="1"/>
    <col min="9995" max="9996" width="9.140625" style="17"/>
    <col min="9997" max="9997" width="12.85546875" style="17" bestFit="1" customWidth="1"/>
    <col min="9998" max="10240" width="9.140625" style="17"/>
    <col min="10241" max="10241" width="33.140625" style="17" customWidth="1"/>
    <col min="10242" max="10242" width="21.140625" style="17" customWidth="1"/>
    <col min="10243" max="10243" width="48.140625" style="17" customWidth="1"/>
    <col min="10244" max="10244" width="15.7109375" style="17" customWidth="1"/>
    <col min="10245" max="10245" width="17.42578125" style="17" customWidth="1"/>
    <col min="10246" max="10246" width="17.28515625" style="17" customWidth="1"/>
    <col min="10247" max="10248" width="0" style="17" hidden="1" customWidth="1"/>
    <col min="10249" max="10249" width="8.140625" style="17" customWidth="1"/>
    <col min="10250" max="10250" width="2.7109375" style="17" customWidth="1"/>
    <col min="10251" max="10252" width="9.140625" style="17"/>
    <col min="10253" max="10253" width="12.85546875" style="17" bestFit="1" customWidth="1"/>
    <col min="10254" max="10496" width="9.140625" style="17"/>
    <col min="10497" max="10497" width="33.140625" style="17" customWidth="1"/>
    <col min="10498" max="10498" width="21.140625" style="17" customWidth="1"/>
    <col min="10499" max="10499" width="48.140625" style="17" customWidth="1"/>
    <col min="10500" max="10500" width="15.7109375" style="17" customWidth="1"/>
    <col min="10501" max="10501" width="17.42578125" style="17" customWidth="1"/>
    <col min="10502" max="10502" width="17.28515625" style="17" customWidth="1"/>
    <col min="10503" max="10504" width="0" style="17" hidden="1" customWidth="1"/>
    <col min="10505" max="10505" width="8.140625" style="17" customWidth="1"/>
    <col min="10506" max="10506" width="2.7109375" style="17" customWidth="1"/>
    <col min="10507" max="10508" width="9.140625" style="17"/>
    <col min="10509" max="10509" width="12.85546875" style="17" bestFit="1" customWidth="1"/>
    <col min="10510" max="10752" width="9.140625" style="17"/>
    <col min="10753" max="10753" width="33.140625" style="17" customWidth="1"/>
    <col min="10754" max="10754" width="21.140625" style="17" customWidth="1"/>
    <col min="10755" max="10755" width="48.140625" style="17" customWidth="1"/>
    <col min="10756" max="10756" width="15.7109375" style="17" customWidth="1"/>
    <col min="10757" max="10757" width="17.42578125" style="17" customWidth="1"/>
    <col min="10758" max="10758" width="17.28515625" style="17" customWidth="1"/>
    <col min="10759" max="10760" width="0" style="17" hidden="1" customWidth="1"/>
    <col min="10761" max="10761" width="8.140625" style="17" customWidth="1"/>
    <col min="10762" max="10762" width="2.7109375" style="17" customWidth="1"/>
    <col min="10763" max="10764" width="9.140625" style="17"/>
    <col min="10765" max="10765" width="12.85546875" style="17" bestFit="1" customWidth="1"/>
    <col min="10766" max="11008" width="9.140625" style="17"/>
    <col min="11009" max="11009" width="33.140625" style="17" customWidth="1"/>
    <col min="11010" max="11010" width="21.140625" style="17" customWidth="1"/>
    <col min="11011" max="11011" width="48.140625" style="17" customWidth="1"/>
    <col min="11012" max="11012" width="15.7109375" style="17" customWidth="1"/>
    <col min="11013" max="11013" width="17.42578125" style="17" customWidth="1"/>
    <col min="11014" max="11014" width="17.28515625" style="17" customWidth="1"/>
    <col min="11015" max="11016" width="0" style="17" hidden="1" customWidth="1"/>
    <col min="11017" max="11017" width="8.140625" style="17" customWidth="1"/>
    <col min="11018" max="11018" width="2.7109375" style="17" customWidth="1"/>
    <col min="11019" max="11020" width="9.140625" style="17"/>
    <col min="11021" max="11021" width="12.85546875" style="17" bestFit="1" customWidth="1"/>
    <col min="11022" max="11264" width="9.140625" style="17"/>
    <col min="11265" max="11265" width="33.140625" style="17" customWidth="1"/>
    <col min="11266" max="11266" width="21.140625" style="17" customWidth="1"/>
    <col min="11267" max="11267" width="48.140625" style="17" customWidth="1"/>
    <col min="11268" max="11268" width="15.7109375" style="17" customWidth="1"/>
    <col min="11269" max="11269" width="17.42578125" style="17" customWidth="1"/>
    <col min="11270" max="11270" width="17.28515625" style="17" customWidth="1"/>
    <col min="11271" max="11272" width="0" style="17" hidden="1" customWidth="1"/>
    <col min="11273" max="11273" width="8.140625" style="17" customWidth="1"/>
    <col min="11274" max="11274" width="2.7109375" style="17" customWidth="1"/>
    <col min="11275" max="11276" width="9.140625" style="17"/>
    <col min="11277" max="11277" width="12.85546875" style="17" bestFit="1" customWidth="1"/>
    <col min="11278" max="11520" width="9.140625" style="17"/>
    <col min="11521" max="11521" width="33.140625" style="17" customWidth="1"/>
    <col min="11522" max="11522" width="21.140625" style="17" customWidth="1"/>
    <col min="11523" max="11523" width="48.140625" style="17" customWidth="1"/>
    <col min="11524" max="11524" width="15.7109375" style="17" customWidth="1"/>
    <col min="11525" max="11525" width="17.42578125" style="17" customWidth="1"/>
    <col min="11526" max="11526" width="17.28515625" style="17" customWidth="1"/>
    <col min="11527" max="11528" width="0" style="17" hidden="1" customWidth="1"/>
    <col min="11529" max="11529" width="8.140625" style="17" customWidth="1"/>
    <col min="11530" max="11530" width="2.7109375" style="17" customWidth="1"/>
    <col min="11531" max="11532" width="9.140625" style="17"/>
    <col min="11533" max="11533" width="12.85546875" style="17" bestFit="1" customWidth="1"/>
    <col min="11534" max="11776" width="9.140625" style="17"/>
    <col min="11777" max="11777" width="33.140625" style="17" customWidth="1"/>
    <col min="11778" max="11778" width="21.140625" style="17" customWidth="1"/>
    <col min="11779" max="11779" width="48.140625" style="17" customWidth="1"/>
    <col min="11780" max="11780" width="15.7109375" style="17" customWidth="1"/>
    <col min="11781" max="11781" width="17.42578125" style="17" customWidth="1"/>
    <col min="11782" max="11782" width="17.28515625" style="17" customWidth="1"/>
    <col min="11783" max="11784" width="0" style="17" hidden="1" customWidth="1"/>
    <col min="11785" max="11785" width="8.140625" style="17" customWidth="1"/>
    <col min="11786" max="11786" width="2.7109375" style="17" customWidth="1"/>
    <col min="11787" max="11788" width="9.140625" style="17"/>
    <col min="11789" max="11789" width="12.85546875" style="17" bestFit="1" customWidth="1"/>
    <col min="11790" max="12032" width="9.140625" style="17"/>
    <col min="12033" max="12033" width="33.140625" style="17" customWidth="1"/>
    <col min="12034" max="12034" width="21.140625" style="17" customWidth="1"/>
    <col min="12035" max="12035" width="48.140625" style="17" customWidth="1"/>
    <col min="12036" max="12036" width="15.7109375" style="17" customWidth="1"/>
    <col min="12037" max="12037" width="17.42578125" style="17" customWidth="1"/>
    <col min="12038" max="12038" width="17.28515625" style="17" customWidth="1"/>
    <col min="12039" max="12040" width="0" style="17" hidden="1" customWidth="1"/>
    <col min="12041" max="12041" width="8.140625" style="17" customWidth="1"/>
    <col min="12042" max="12042" width="2.7109375" style="17" customWidth="1"/>
    <col min="12043" max="12044" width="9.140625" style="17"/>
    <col min="12045" max="12045" width="12.85546875" style="17" bestFit="1" customWidth="1"/>
    <col min="12046" max="12288" width="9.140625" style="17"/>
    <col min="12289" max="12289" width="33.140625" style="17" customWidth="1"/>
    <col min="12290" max="12290" width="21.140625" style="17" customWidth="1"/>
    <col min="12291" max="12291" width="48.140625" style="17" customWidth="1"/>
    <col min="12292" max="12292" width="15.7109375" style="17" customWidth="1"/>
    <col min="12293" max="12293" width="17.42578125" style="17" customWidth="1"/>
    <col min="12294" max="12294" width="17.28515625" style="17" customWidth="1"/>
    <col min="12295" max="12296" width="0" style="17" hidden="1" customWidth="1"/>
    <col min="12297" max="12297" width="8.140625" style="17" customWidth="1"/>
    <col min="12298" max="12298" width="2.7109375" style="17" customWidth="1"/>
    <col min="12299" max="12300" width="9.140625" style="17"/>
    <col min="12301" max="12301" width="12.85546875" style="17" bestFit="1" customWidth="1"/>
    <col min="12302" max="12544" width="9.140625" style="17"/>
    <col min="12545" max="12545" width="33.140625" style="17" customWidth="1"/>
    <col min="12546" max="12546" width="21.140625" style="17" customWidth="1"/>
    <col min="12547" max="12547" width="48.140625" style="17" customWidth="1"/>
    <col min="12548" max="12548" width="15.7109375" style="17" customWidth="1"/>
    <col min="12549" max="12549" width="17.42578125" style="17" customWidth="1"/>
    <col min="12550" max="12550" width="17.28515625" style="17" customWidth="1"/>
    <col min="12551" max="12552" width="0" style="17" hidden="1" customWidth="1"/>
    <col min="12553" max="12553" width="8.140625" style="17" customWidth="1"/>
    <col min="12554" max="12554" width="2.7109375" style="17" customWidth="1"/>
    <col min="12555" max="12556" width="9.140625" style="17"/>
    <col min="12557" max="12557" width="12.85546875" style="17" bestFit="1" customWidth="1"/>
    <col min="12558" max="12800" width="9.140625" style="17"/>
    <col min="12801" max="12801" width="33.140625" style="17" customWidth="1"/>
    <col min="12802" max="12802" width="21.140625" style="17" customWidth="1"/>
    <col min="12803" max="12803" width="48.140625" style="17" customWidth="1"/>
    <col min="12804" max="12804" width="15.7109375" style="17" customWidth="1"/>
    <col min="12805" max="12805" width="17.42578125" style="17" customWidth="1"/>
    <col min="12806" max="12806" width="17.28515625" style="17" customWidth="1"/>
    <col min="12807" max="12808" width="0" style="17" hidden="1" customWidth="1"/>
    <col min="12809" max="12809" width="8.140625" style="17" customWidth="1"/>
    <col min="12810" max="12810" width="2.7109375" style="17" customWidth="1"/>
    <col min="12811" max="12812" width="9.140625" style="17"/>
    <col min="12813" max="12813" width="12.85546875" style="17" bestFit="1" customWidth="1"/>
    <col min="12814" max="13056" width="9.140625" style="17"/>
    <col min="13057" max="13057" width="33.140625" style="17" customWidth="1"/>
    <col min="13058" max="13058" width="21.140625" style="17" customWidth="1"/>
    <col min="13059" max="13059" width="48.140625" style="17" customWidth="1"/>
    <col min="13060" max="13060" width="15.7109375" style="17" customWidth="1"/>
    <col min="13061" max="13061" width="17.42578125" style="17" customWidth="1"/>
    <col min="13062" max="13062" width="17.28515625" style="17" customWidth="1"/>
    <col min="13063" max="13064" width="0" style="17" hidden="1" customWidth="1"/>
    <col min="13065" max="13065" width="8.140625" style="17" customWidth="1"/>
    <col min="13066" max="13066" width="2.7109375" style="17" customWidth="1"/>
    <col min="13067" max="13068" width="9.140625" style="17"/>
    <col min="13069" max="13069" width="12.85546875" style="17" bestFit="1" customWidth="1"/>
    <col min="13070" max="13312" width="9.140625" style="17"/>
    <col min="13313" max="13313" width="33.140625" style="17" customWidth="1"/>
    <col min="13314" max="13314" width="21.140625" style="17" customWidth="1"/>
    <col min="13315" max="13315" width="48.140625" style="17" customWidth="1"/>
    <col min="13316" max="13316" width="15.7109375" style="17" customWidth="1"/>
    <col min="13317" max="13317" width="17.42578125" style="17" customWidth="1"/>
    <col min="13318" max="13318" width="17.28515625" style="17" customWidth="1"/>
    <col min="13319" max="13320" width="0" style="17" hidden="1" customWidth="1"/>
    <col min="13321" max="13321" width="8.140625" style="17" customWidth="1"/>
    <col min="13322" max="13322" width="2.7109375" style="17" customWidth="1"/>
    <col min="13323" max="13324" width="9.140625" style="17"/>
    <col min="13325" max="13325" width="12.85546875" style="17" bestFit="1" customWidth="1"/>
    <col min="13326" max="13568" width="9.140625" style="17"/>
    <col min="13569" max="13569" width="33.140625" style="17" customWidth="1"/>
    <col min="13570" max="13570" width="21.140625" style="17" customWidth="1"/>
    <col min="13571" max="13571" width="48.140625" style="17" customWidth="1"/>
    <col min="13572" max="13572" width="15.7109375" style="17" customWidth="1"/>
    <col min="13573" max="13573" width="17.42578125" style="17" customWidth="1"/>
    <col min="13574" max="13574" width="17.28515625" style="17" customWidth="1"/>
    <col min="13575" max="13576" width="0" style="17" hidden="1" customWidth="1"/>
    <col min="13577" max="13577" width="8.140625" style="17" customWidth="1"/>
    <col min="13578" max="13578" width="2.7109375" style="17" customWidth="1"/>
    <col min="13579" max="13580" width="9.140625" style="17"/>
    <col min="13581" max="13581" width="12.85546875" style="17" bestFit="1" customWidth="1"/>
    <col min="13582" max="13824" width="9.140625" style="17"/>
    <col min="13825" max="13825" width="33.140625" style="17" customWidth="1"/>
    <col min="13826" max="13826" width="21.140625" style="17" customWidth="1"/>
    <col min="13827" max="13827" width="48.140625" style="17" customWidth="1"/>
    <col min="13828" max="13828" width="15.7109375" style="17" customWidth="1"/>
    <col min="13829" max="13829" width="17.42578125" style="17" customWidth="1"/>
    <col min="13830" max="13830" width="17.28515625" style="17" customWidth="1"/>
    <col min="13831" max="13832" width="0" style="17" hidden="1" customWidth="1"/>
    <col min="13833" max="13833" width="8.140625" style="17" customWidth="1"/>
    <col min="13834" max="13834" width="2.7109375" style="17" customWidth="1"/>
    <col min="13835" max="13836" width="9.140625" style="17"/>
    <col min="13837" max="13837" width="12.85546875" style="17" bestFit="1" customWidth="1"/>
    <col min="13838" max="14080" width="9.140625" style="17"/>
    <col min="14081" max="14081" width="33.140625" style="17" customWidth="1"/>
    <col min="14082" max="14082" width="21.140625" style="17" customWidth="1"/>
    <col min="14083" max="14083" width="48.140625" style="17" customWidth="1"/>
    <col min="14084" max="14084" width="15.7109375" style="17" customWidth="1"/>
    <col min="14085" max="14085" width="17.42578125" style="17" customWidth="1"/>
    <col min="14086" max="14086" width="17.28515625" style="17" customWidth="1"/>
    <col min="14087" max="14088" width="0" style="17" hidden="1" customWidth="1"/>
    <col min="14089" max="14089" width="8.140625" style="17" customWidth="1"/>
    <col min="14090" max="14090" width="2.7109375" style="17" customWidth="1"/>
    <col min="14091" max="14092" width="9.140625" style="17"/>
    <col min="14093" max="14093" width="12.85546875" style="17" bestFit="1" customWidth="1"/>
    <col min="14094" max="14336" width="9.140625" style="17"/>
    <col min="14337" max="14337" width="33.140625" style="17" customWidth="1"/>
    <col min="14338" max="14338" width="21.140625" style="17" customWidth="1"/>
    <col min="14339" max="14339" width="48.140625" style="17" customWidth="1"/>
    <col min="14340" max="14340" width="15.7109375" style="17" customWidth="1"/>
    <col min="14341" max="14341" width="17.42578125" style="17" customWidth="1"/>
    <col min="14342" max="14342" width="17.28515625" style="17" customWidth="1"/>
    <col min="14343" max="14344" width="0" style="17" hidden="1" customWidth="1"/>
    <col min="14345" max="14345" width="8.140625" style="17" customWidth="1"/>
    <col min="14346" max="14346" width="2.7109375" style="17" customWidth="1"/>
    <col min="14347" max="14348" width="9.140625" style="17"/>
    <col min="14349" max="14349" width="12.85546875" style="17" bestFit="1" customWidth="1"/>
    <col min="14350" max="14592" width="9.140625" style="17"/>
    <col min="14593" max="14593" width="33.140625" style="17" customWidth="1"/>
    <col min="14594" max="14594" width="21.140625" style="17" customWidth="1"/>
    <col min="14595" max="14595" width="48.140625" style="17" customWidth="1"/>
    <col min="14596" max="14596" width="15.7109375" style="17" customWidth="1"/>
    <col min="14597" max="14597" width="17.42578125" style="17" customWidth="1"/>
    <col min="14598" max="14598" width="17.28515625" style="17" customWidth="1"/>
    <col min="14599" max="14600" width="0" style="17" hidden="1" customWidth="1"/>
    <col min="14601" max="14601" width="8.140625" style="17" customWidth="1"/>
    <col min="14602" max="14602" width="2.7109375" style="17" customWidth="1"/>
    <col min="14603" max="14604" width="9.140625" style="17"/>
    <col min="14605" max="14605" width="12.85546875" style="17" bestFit="1" customWidth="1"/>
    <col min="14606" max="14848" width="9.140625" style="17"/>
    <col min="14849" max="14849" width="33.140625" style="17" customWidth="1"/>
    <col min="14850" max="14850" width="21.140625" style="17" customWidth="1"/>
    <col min="14851" max="14851" width="48.140625" style="17" customWidth="1"/>
    <col min="14852" max="14852" width="15.7109375" style="17" customWidth="1"/>
    <col min="14853" max="14853" width="17.42578125" style="17" customWidth="1"/>
    <col min="14854" max="14854" width="17.28515625" style="17" customWidth="1"/>
    <col min="14855" max="14856" width="0" style="17" hidden="1" customWidth="1"/>
    <col min="14857" max="14857" width="8.140625" style="17" customWidth="1"/>
    <col min="14858" max="14858" width="2.7109375" style="17" customWidth="1"/>
    <col min="14859" max="14860" width="9.140625" style="17"/>
    <col min="14861" max="14861" width="12.85546875" style="17" bestFit="1" customWidth="1"/>
    <col min="14862" max="15104" width="9.140625" style="17"/>
    <col min="15105" max="15105" width="33.140625" style="17" customWidth="1"/>
    <col min="15106" max="15106" width="21.140625" style="17" customWidth="1"/>
    <col min="15107" max="15107" width="48.140625" style="17" customWidth="1"/>
    <col min="15108" max="15108" width="15.7109375" style="17" customWidth="1"/>
    <col min="15109" max="15109" width="17.42578125" style="17" customWidth="1"/>
    <col min="15110" max="15110" width="17.28515625" style="17" customWidth="1"/>
    <col min="15111" max="15112" width="0" style="17" hidden="1" customWidth="1"/>
    <col min="15113" max="15113" width="8.140625" style="17" customWidth="1"/>
    <col min="15114" max="15114" width="2.7109375" style="17" customWidth="1"/>
    <col min="15115" max="15116" width="9.140625" style="17"/>
    <col min="15117" max="15117" width="12.85546875" style="17" bestFit="1" customWidth="1"/>
    <col min="15118" max="15360" width="9.140625" style="17"/>
    <col min="15361" max="15361" width="33.140625" style="17" customWidth="1"/>
    <col min="15362" max="15362" width="21.140625" style="17" customWidth="1"/>
    <col min="15363" max="15363" width="48.140625" style="17" customWidth="1"/>
    <col min="15364" max="15364" width="15.7109375" style="17" customWidth="1"/>
    <col min="15365" max="15365" width="17.42578125" style="17" customWidth="1"/>
    <col min="15366" max="15366" width="17.28515625" style="17" customWidth="1"/>
    <col min="15367" max="15368" width="0" style="17" hidden="1" customWidth="1"/>
    <col min="15369" max="15369" width="8.140625" style="17" customWidth="1"/>
    <col min="15370" max="15370" width="2.7109375" style="17" customWidth="1"/>
    <col min="15371" max="15372" width="9.140625" style="17"/>
    <col min="15373" max="15373" width="12.85546875" style="17" bestFit="1" customWidth="1"/>
    <col min="15374" max="15616" width="9.140625" style="17"/>
    <col min="15617" max="15617" width="33.140625" style="17" customWidth="1"/>
    <col min="15618" max="15618" width="21.140625" style="17" customWidth="1"/>
    <col min="15619" max="15619" width="48.140625" style="17" customWidth="1"/>
    <col min="15620" max="15620" width="15.7109375" style="17" customWidth="1"/>
    <col min="15621" max="15621" width="17.42578125" style="17" customWidth="1"/>
    <col min="15622" max="15622" width="17.28515625" style="17" customWidth="1"/>
    <col min="15623" max="15624" width="0" style="17" hidden="1" customWidth="1"/>
    <col min="15625" max="15625" width="8.140625" style="17" customWidth="1"/>
    <col min="15626" max="15626" width="2.7109375" style="17" customWidth="1"/>
    <col min="15627" max="15628" width="9.140625" style="17"/>
    <col min="15629" max="15629" width="12.85546875" style="17" bestFit="1" customWidth="1"/>
    <col min="15630" max="15872" width="9.140625" style="17"/>
    <col min="15873" max="15873" width="33.140625" style="17" customWidth="1"/>
    <col min="15874" max="15874" width="21.140625" style="17" customWidth="1"/>
    <col min="15875" max="15875" width="48.140625" style="17" customWidth="1"/>
    <col min="15876" max="15876" width="15.7109375" style="17" customWidth="1"/>
    <col min="15877" max="15877" width="17.42578125" style="17" customWidth="1"/>
    <col min="15878" max="15878" width="17.28515625" style="17" customWidth="1"/>
    <col min="15879" max="15880" width="0" style="17" hidden="1" customWidth="1"/>
    <col min="15881" max="15881" width="8.140625" style="17" customWidth="1"/>
    <col min="15882" max="15882" width="2.7109375" style="17" customWidth="1"/>
    <col min="15883" max="15884" width="9.140625" style="17"/>
    <col min="15885" max="15885" width="12.85546875" style="17" bestFit="1" customWidth="1"/>
    <col min="15886" max="16128" width="9.140625" style="17"/>
    <col min="16129" max="16129" width="33.140625" style="17" customWidth="1"/>
    <col min="16130" max="16130" width="21.140625" style="17" customWidth="1"/>
    <col min="16131" max="16131" width="48.140625" style="17" customWidth="1"/>
    <col min="16132" max="16132" width="15.7109375" style="17" customWidth="1"/>
    <col min="16133" max="16133" width="17.42578125" style="17" customWidth="1"/>
    <col min="16134" max="16134" width="17.28515625" style="17" customWidth="1"/>
    <col min="16135" max="16136" width="0" style="17" hidden="1" customWidth="1"/>
    <col min="16137" max="16137" width="8.140625" style="17" customWidth="1"/>
    <col min="16138" max="16138" width="2.7109375" style="17" customWidth="1"/>
    <col min="16139" max="16140" width="9.140625" style="17"/>
    <col min="16141" max="16141" width="12.85546875" style="17" bestFit="1" customWidth="1"/>
    <col min="16142" max="16384" width="9.140625" style="17"/>
  </cols>
  <sheetData>
    <row r="1" spans="1:13" ht="31.5">
      <c r="A1" s="234" t="s">
        <v>5</v>
      </c>
      <c r="B1" s="234"/>
      <c r="C1" s="234"/>
      <c r="D1" s="234"/>
      <c r="E1" s="234"/>
      <c r="F1" s="234"/>
      <c r="G1" s="234"/>
      <c r="H1" s="234"/>
      <c r="I1" s="234"/>
    </row>
    <row r="2" spans="1:13" ht="18.95" customHeight="1">
      <c r="A2" s="235" t="s">
        <v>6</v>
      </c>
      <c r="B2" s="236"/>
      <c r="C2" s="237" t="s">
        <v>61</v>
      </c>
      <c r="D2" s="237"/>
      <c r="E2" s="237"/>
      <c r="F2" s="237"/>
      <c r="H2" s="19"/>
      <c r="I2" s="20"/>
    </row>
    <row r="3" spans="1:13" ht="16.5" customHeight="1">
      <c r="A3" s="235" t="s">
        <v>7</v>
      </c>
      <c r="B3" s="236"/>
      <c r="C3" s="238"/>
      <c r="D3" s="238"/>
      <c r="E3" s="238"/>
      <c r="F3" s="238"/>
      <c r="H3" s="19"/>
      <c r="I3" s="239" t="s">
        <v>8</v>
      </c>
    </row>
    <row r="4" spans="1:13" ht="19.5" customHeight="1">
      <c r="A4" s="235" t="s">
        <v>9</v>
      </c>
      <c r="B4" s="236"/>
      <c r="C4" s="238"/>
      <c r="D4" s="238"/>
      <c r="E4" s="238"/>
      <c r="F4" s="238"/>
      <c r="H4" s="19"/>
      <c r="I4" s="240"/>
    </row>
    <row r="5" spans="1:13" ht="18.75">
      <c r="A5" s="241" t="s">
        <v>10</v>
      </c>
      <c r="B5" s="241"/>
      <c r="C5" s="242" t="s">
        <v>11</v>
      </c>
      <c r="D5" s="243"/>
      <c r="E5" s="243"/>
      <c r="F5" s="243"/>
      <c r="G5" s="21"/>
      <c r="H5" s="22"/>
      <c r="I5" s="240"/>
    </row>
    <row r="6" spans="1:13" ht="22.7" customHeight="1">
      <c r="A6" s="244" t="s">
        <v>12</v>
      </c>
      <c r="B6" s="245"/>
      <c r="C6" s="245"/>
      <c r="D6" s="245"/>
      <c r="E6" s="245"/>
      <c r="F6" s="245"/>
      <c r="G6" s="245"/>
      <c r="H6" s="246"/>
      <c r="I6" s="240"/>
    </row>
    <row r="7" spans="1:13" ht="66" customHeight="1">
      <c r="A7" s="23" t="s">
        <v>13</v>
      </c>
      <c r="B7" s="24" t="s">
        <v>14</v>
      </c>
      <c r="C7" s="25" t="s">
        <v>15</v>
      </c>
      <c r="D7" s="23" t="s">
        <v>16</v>
      </c>
      <c r="E7" s="23" t="s">
        <v>17</v>
      </c>
      <c r="F7" s="24" t="s">
        <v>18</v>
      </c>
      <c r="G7" s="21"/>
      <c r="H7" s="26"/>
      <c r="I7" s="240"/>
      <c r="K7" s="27"/>
      <c r="L7" s="27"/>
      <c r="M7" s="27"/>
    </row>
    <row r="8" spans="1:13" ht="20.25" customHeight="1">
      <c r="A8" s="58"/>
      <c r="B8" s="59"/>
      <c r="C8" s="28">
        <v>60</v>
      </c>
      <c r="D8" s="60"/>
      <c r="E8" s="60"/>
      <c r="F8" s="29">
        <f>+(D8/C8)*B8*E8%</f>
        <v>0</v>
      </c>
      <c r="G8" s="21"/>
      <c r="H8" s="26"/>
      <c r="I8" s="240"/>
      <c r="L8" s="30"/>
      <c r="M8" s="30"/>
    </row>
    <row r="9" spans="1:13" ht="20.25" customHeight="1">
      <c r="A9" s="58"/>
      <c r="B9" s="59"/>
      <c r="C9" s="28">
        <v>60</v>
      </c>
      <c r="D9" s="60"/>
      <c r="E9" s="60"/>
      <c r="F9" s="29">
        <f>+(D9/C9)*B9*E9%</f>
        <v>0</v>
      </c>
      <c r="G9" s="21"/>
      <c r="H9" s="26"/>
      <c r="I9" s="240"/>
      <c r="L9" s="30"/>
      <c r="M9" s="30"/>
    </row>
    <row r="10" spans="1:13" ht="23.25" customHeight="1">
      <c r="A10" s="58"/>
      <c r="B10" s="59"/>
      <c r="C10" s="28">
        <v>60</v>
      </c>
      <c r="D10" s="60"/>
      <c r="E10" s="60"/>
      <c r="F10" s="29">
        <f>+(D10/C10)*B10*E10%</f>
        <v>0</v>
      </c>
      <c r="G10" s="21"/>
      <c r="H10" s="26"/>
      <c r="I10" s="240"/>
      <c r="M10" s="30"/>
    </row>
    <row r="11" spans="1:13" ht="23.25" customHeight="1">
      <c r="A11" s="58"/>
      <c r="B11" s="59"/>
      <c r="C11" s="28">
        <v>60</v>
      </c>
      <c r="D11" s="60"/>
      <c r="E11" s="60"/>
      <c r="F11" s="29">
        <f>+(D11/C11)*B11*E11%</f>
        <v>0</v>
      </c>
      <c r="G11" s="21"/>
      <c r="H11" s="26"/>
      <c r="I11" s="240"/>
      <c r="M11" s="30"/>
    </row>
    <row r="12" spans="1:13" ht="22.7" customHeight="1">
      <c r="A12" s="31"/>
      <c r="B12" s="32"/>
      <c r="C12" s="33" t="s">
        <v>19</v>
      </c>
      <c r="D12" s="33"/>
      <c r="E12" s="33"/>
      <c r="F12" s="34">
        <f>SUM(F8:F11)</f>
        <v>0</v>
      </c>
      <c r="G12" s="21"/>
      <c r="H12" s="26"/>
      <c r="I12" s="240"/>
    </row>
    <row r="13" spans="1:13" ht="24" customHeight="1">
      <c r="A13" s="58"/>
      <c r="B13" s="61"/>
      <c r="C13" s="28">
        <v>36</v>
      </c>
      <c r="D13" s="60"/>
      <c r="E13" s="60"/>
      <c r="F13" s="29">
        <f>+(D13/C13)*B13*E13%</f>
        <v>0</v>
      </c>
      <c r="G13" s="21"/>
      <c r="H13" s="26"/>
      <c r="I13" s="240"/>
    </row>
    <row r="14" spans="1:13" ht="24" customHeight="1">
      <c r="A14" s="58"/>
      <c r="B14" s="61"/>
      <c r="C14" s="28">
        <v>36</v>
      </c>
      <c r="D14" s="60"/>
      <c r="E14" s="60"/>
      <c r="F14" s="29">
        <f>+(D14/C14)*B14*E14%</f>
        <v>0</v>
      </c>
      <c r="G14" s="21"/>
      <c r="H14" s="26"/>
      <c r="I14" s="240"/>
    </row>
    <row r="15" spans="1:13" ht="24" customHeight="1">
      <c r="A15" s="58"/>
      <c r="B15" s="61"/>
      <c r="C15" s="28">
        <v>36</v>
      </c>
      <c r="D15" s="60"/>
      <c r="E15" s="60"/>
      <c r="F15" s="29">
        <f>+(D15/C15)*B15*E15%</f>
        <v>0</v>
      </c>
      <c r="G15" s="21"/>
      <c r="H15" s="26"/>
      <c r="I15" s="240"/>
    </row>
    <row r="16" spans="1:13" ht="24" customHeight="1">
      <c r="A16" s="58"/>
      <c r="B16" s="61"/>
      <c r="C16" s="28">
        <v>36</v>
      </c>
      <c r="D16" s="60"/>
      <c r="E16" s="60"/>
      <c r="F16" s="29">
        <f>+(D16/C16)*B16*E16%</f>
        <v>0</v>
      </c>
      <c r="G16" s="21"/>
      <c r="H16" s="26"/>
      <c r="I16" s="240"/>
    </row>
    <row r="17" spans="1:9" ht="24.75" customHeight="1">
      <c r="A17" s="31"/>
      <c r="B17" s="32"/>
      <c r="C17" s="33" t="s">
        <v>20</v>
      </c>
      <c r="D17" s="33"/>
      <c r="E17" s="33"/>
      <c r="F17" s="34">
        <f>SUM(F13:F16)</f>
        <v>0</v>
      </c>
      <c r="G17" s="21"/>
      <c r="H17" s="26"/>
      <c r="I17" s="240"/>
    </row>
    <row r="18" spans="1:9" ht="28.5" customHeight="1">
      <c r="A18" s="35" t="s">
        <v>21</v>
      </c>
      <c r="B18" s="36">
        <f>SUM(B8:B17)</f>
        <v>0</v>
      </c>
      <c r="C18" s="37"/>
      <c r="D18" s="38"/>
      <c r="E18" s="38"/>
      <c r="F18" s="39">
        <f>F12+F17</f>
        <v>0</v>
      </c>
      <c r="G18" s="21"/>
      <c r="H18" s="26"/>
      <c r="I18" s="240"/>
    </row>
    <row r="19" spans="1:9">
      <c r="A19" s="40"/>
      <c r="I19" s="240"/>
    </row>
    <row r="20" spans="1:9" ht="24.75" customHeight="1">
      <c r="A20" s="18" t="s">
        <v>22</v>
      </c>
      <c r="B20" s="247" t="s">
        <v>23</v>
      </c>
      <c r="C20" s="248"/>
      <c r="D20" s="249" t="s">
        <v>60</v>
      </c>
      <c r="E20" s="249"/>
      <c r="F20" s="41">
        <f>B18-F18</f>
        <v>0</v>
      </c>
      <c r="I20" s="240"/>
    </row>
    <row r="21" spans="1:9">
      <c r="A21" s="18"/>
      <c r="I21" s="240"/>
    </row>
    <row r="22" spans="1:9">
      <c r="A22" s="250" t="s">
        <v>24</v>
      </c>
      <c r="B22" s="251"/>
      <c r="C22" s="251"/>
      <c r="D22" s="251"/>
      <c r="E22" s="251"/>
      <c r="F22" s="251"/>
      <c r="I22" s="240"/>
    </row>
    <row r="23" spans="1:9">
      <c r="A23" s="250"/>
      <c r="B23" s="251"/>
      <c r="C23" s="251"/>
      <c r="D23" s="251"/>
      <c r="E23" s="251"/>
      <c r="F23" s="251"/>
      <c r="I23" s="240"/>
    </row>
    <row r="24" spans="1:9">
      <c r="A24" s="252" t="s">
        <v>25</v>
      </c>
      <c r="B24" s="253"/>
      <c r="C24" s="253"/>
      <c r="D24" s="253"/>
      <c r="E24" s="253"/>
      <c r="F24" s="253"/>
      <c r="I24" s="240"/>
    </row>
  </sheetData>
  <sheetProtection algorithmName="SHA-512" hashValue="tOMWKx6UMHIKflG09ZOQ67HQTEx/tDPgJORlE1+4xBqy6x+hfvqppMybKbALwv70DwSAurTnrYjyKGIOR8/coA==" saltValue="6LIXXBr3le7T/V+3CCbtTA==" spinCount="100000" sheet="1" objects="1" scenarios="1"/>
  <protectedRanges>
    <protectedRange sqref="A8:B11 A13:B16 D8:E11 D13:E16" name="Intervallo1"/>
  </protectedRanges>
  <mergeCells count="15">
    <mergeCell ref="A1:I1"/>
    <mergeCell ref="A2:B2"/>
    <mergeCell ref="C2:F2"/>
    <mergeCell ref="A3:B3"/>
    <mergeCell ref="C3:F3"/>
    <mergeCell ref="I3:I24"/>
    <mergeCell ref="A4:B4"/>
    <mergeCell ref="C4:F4"/>
    <mergeCell ref="A5:B5"/>
    <mergeCell ref="C5:F5"/>
    <mergeCell ref="A6:H6"/>
    <mergeCell ref="B20:C20"/>
    <mergeCell ref="D20:E20"/>
    <mergeCell ref="A22:F23"/>
    <mergeCell ref="A24:F24"/>
  </mergeCells>
  <printOptions gridLines="1" gridLinesSet="0"/>
  <pageMargins left="0.26" right="0.21000000000000002" top="0.52" bottom="0.3" header="0.5" footer="0.5"/>
  <pageSetup paperSize="9"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ACC2C-3499-4B50-B6BE-466F8FD85CCB}">
  <dimension ref="A1:E12"/>
  <sheetViews>
    <sheetView tabSelected="1" zoomScale="120" zoomScaleNormal="120" workbookViewId="0">
      <selection activeCell="C1" sqref="C1"/>
    </sheetView>
  </sheetViews>
  <sheetFormatPr defaultColWidth="9.140625" defaultRowHeight="15"/>
  <cols>
    <col min="1" max="1" width="49.140625" style="9" customWidth="1"/>
    <col min="2" max="2" width="19.85546875" style="9" customWidth="1"/>
    <col min="3" max="3" width="14.7109375" style="9" customWidth="1"/>
    <col min="4" max="16384" width="9.140625" style="9"/>
  </cols>
  <sheetData>
    <row r="1" spans="1:5" ht="24" customHeight="1" thickBot="1">
      <c r="A1" s="254" t="s">
        <v>83</v>
      </c>
      <c r="B1" s="255"/>
      <c r="C1" s="94"/>
    </row>
    <row r="2" spans="1:5" ht="15.75" thickBot="1">
      <c r="A2" s="158" t="s">
        <v>84</v>
      </c>
      <c r="B2" s="159" t="s">
        <v>85</v>
      </c>
    </row>
    <row r="3" spans="1:5" ht="18.75" customHeight="1">
      <c r="A3" s="135" t="s">
        <v>80</v>
      </c>
      <c r="B3" s="168">
        <v>20895.759999999998</v>
      </c>
    </row>
    <row r="4" spans="1:5" ht="18.75" customHeight="1">
      <c r="A4" s="126" t="s">
        <v>79</v>
      </c>
      <c r="B4" s="122">
        <v>1000</v>
      </c>
    </row>
    <row r="5" spans="1:5" ht="18.75" customHeight="1">
      <c r="A5" s="126" t="s">
        <v>78</v>
      </c>
      <c r="B5" s="122">
        <v>5000</v>
      </c>
    </row>
    <row r="6" spans="1:5" ht="18.75" customHeight="1">
      <c r="A6" s="126" t="s">
        <v>81</v>
      </c>
      <c r="B6" s="122">
        <v>5000</v>
      </c>
    </row>
    <row r="7" spans="1:5" ht="18.75" customHeight="1">
      <c r="A7" s="126" t="s">
        <v>82</v>
      </c>
      <c r="B7" s="122">
        <v>0</v>
      </c>
    </row>
    <row r="8" spans="1:5" ht="18.75" customHeight="1">
      <c r="A8" s="138" t="s">
        <v>1</v>
      </c>
      <c r="B8" s="139">
        <f>SUM(B3:B7)</f>
        <v>31895.759999999998</v>
      </c>
      <c r="C8" s="121" t="str">
        <f>IF(B8=B9,"OK","ERRORE")</f>
        <v>OK</v>
      </c>
    </row>
    <row r="9" spans="1:5" ht="23.25">
      <c r="A9" s="133" t="s">
        <v>110</v>
      </c>
      <c r="B9" s="134">
        <f>ROUND(BudgetTotale!C27,2)</f>
        <v>31895.759999999998</v>
      </c>
    </row>
    <row r="10" spans="1:5">
      <c r="A10" s="140" t="s">
        <v>86</v>
      </c>
      <c r="B10" s="141">
        <f>B9-B8</f>
        <v>0</v>
      </c>
    </row>
    <row r="12" spans="1:5">
      <c r="A12" s="256" t="s">
        <v>111</v>
      </c>
      <c r="B12" s="256"/>
      <c r="C12" s="256"/>
      <c r="D12" s="256"/>
      <c r="E12" s="256"/>
    </row>
  </sheetData>
  <sheetProtection algorithmName="SHA-512" hashValue="1Y5i/SVd8RAdLRoATmRIwSZW+PtymxI0RTKB16fpCURCjiOEtMIVqXlOUofV3j4vObthhIgyhzjnvc/YCA1a/g==" saltValue="yYIVcjuMjpV/Fuvv2Qz7mw==" spinCount="100000" sheet="1" objects="1" scenarios="1"/>
  <protectedRanges>
    <protectedRange sqref="B3:B7" name="Intervallo1"/>
  </protectedRanges>
  <mergeCells count="2">
    <mergeCell ref="A1:B1"/>
    <mergeCell ref="A12:E1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1:J17"/>
  <sheetViews>
    <sheetView zoomScale="110" zoomScaleNormal="110" workbookViewId="0">
      <selection activeCell="C17" sqref="C17"/>
    </sheetView>
  </sheetViews>
  <sheetFormatPr defaultColWidth="8.85546875" defaultRowHeight="15"/>
  <cols>
    <col min="2" max="2" width="22.7109375" customWidth="1"/>
    <col min="3" max="3" width="55.140625" customWidth="1"/>
    <col min="4" max="4" width="21.7109375" customWidth="1"/>
    <col min="5" max="5" width="9.42578125" bestFit="1" customWidth="1"/>
    <col min="7" max="7" width="16.7109375" bestFit="1" customWidth="1"/>
  </cols>
  <sheetData>
    <row r="1" spans="2:10" ht="6" customHeight="1"/>
    <row r="2" spans="2:10">
      <c r="B2" s="257" t="s">
        <v>89</v>
      </c>
      <c r="C2" s="257"/>
      <c r="D2" s="257"/>
    </row>
    <row r="3" spans="2:10" s="9" customFormat="1" ht="20.25" customHeight="1">
      <c r="B3" s="42" t="s">
        <v>26</v>
      </c>
      <c r="C3" s="42" t="s">
        <v>49</v>
      </c>
      <c r="D3" s="43">
        <f>BudgetTotale!C25</f>
        <v>287061.8175</v>
      </c>
    </row>
    <row r="4" spans="2:10" s="9" customFormat="1" ht="6" customHeight="1">
      <c r="B4" s="44"/>
      <c r="C4" s="44"/>
      <c r="D4" s="45"/>
    </row>
    <row r="5" spans="2:10" s="9" customFormat="1" ht="18.75" customHeight="1">
      <c r="B5" s="42" t="s">
        <v>27</v>
      </c>
      <c r="C5" s="46" t="s">
        <v>90</v>
      </c>
      <c r="D5" s="72">
        <f>BudgetTotale!C14</f>
        <v>187500</v>
      </c>
    </row>
    <row r="6" spans="2:10" ht="18.75" customHeight="1">
      <c r="B6" s="47"/>
      <c r="C6" s="46" t="s">
        <v>28</v>
      </c>
      <c r="D6" s="48">
        <f>BudgetTotale!C20</f>
        <v>0</v>
      </c>
    </row>
    <row r="7" spans="2:10" ht="18.75" customHeight="1">
      <c r="B7" s="49"/>
      <c r="C7" s="50" t="s">
        <v>32</v>
      </c>
      <c r="D7" s="48">
        <f>BudgetTotale!C17</f>
        <v>45000</v>
      </c>
    </row>
    <row r="8" spans="2:10" s="9" customFormat="1" ht="18.75" customHeight="1">
      <c r="B8" s="49"/>
      <c r="C8" s="50" t="s">
        <v>33</v>
      </c>
      <c r="D8" s="48">
        <f>BudgetTotale!C16</f>
        <v>5000</v>
      </c>
    </row>
    <row r="9" spans="2:10" ht="18.75" customHeight="1">
      <c r="B9" s="49"/>
      <c r="C9" s="50" t="s">
        <v>59</v>
      </c>
      <c r="D9" s="48">
        <f>BudgetTotale!C19</f>
        <v>42443.25</v>
      </c>
    </row>
    <row r="10" spans="2:10" s="9" customFormat="1" ht="18.75" customHeight="1">
      <c r="B10" s="49"/>
      <c r="C10" s="50" t="s">
        <v>46</v>
      </c>
      <c r="D10" s="48">
        <f>BudgetTotale!C22</f>
        <v>11020</v>
      </c>
    </row>
    <row r="11" spans="2:10" ht="26.25">
      <c r="B11" s="96" t="s">
        <v>34</v>
      </c>
      <c r="C11" s="97" t="s">
        <v>92</v>
      </c>
      <c r="D11" s="48">
        <f>BudgetTotale!C21</f>
        <v>27994.325000000001</v>
      </c>
      <c r="E11" s="74"/>
    </row>
    <row r="12" spans="2:10" s="9" customFormat="1" ht="18.75" customHeight="1">
      <c r="B12" s="49"/>
      <c r="C12" s="51" t="s">
        <v>38</v>
      </c>
      <c r="D12" s="48">
        <f>'Ammortamento UNIMI   '!F20</f>
        <v>0</v>
      </c>
      <c r="E12" s="74"/>
      <c r="F12" s="75"/>
      <c r="G12" s="73"/>
    </row>
    <row r="13" spans="2:10" s="9" customFormat="1" ht="18.75" customHeight="1">
      <c r="B13" s="49"/>
      <c r="C13" s="51" t="s">
        <v>115</v>
      </c>
      <c r="D13" s="58"/>
      <c r="E13" s="74"/>
      <c r="F13" s="75"/>
      <c r="G13" s="73"/>
    </row>
    <row r="14" spans="2:10" ht="18.75" customHeight="1">
      <c r="B14" s="52" t="s">
        <v>29</v>
      </c>
      <c r="C14" s="53"/>
      <c r="D14" s="54">
        <f>SUM(D5:D13)</f>
        <v>318957.57500000001</v>
      </c>
    </row>
    <row r="15" spans="2:10" ht="37.5" customHeight="1">
      <c r="B15" s="258"/>
      <c r="C15" s="258"/>
      <c r="D15" s="55">
        <f>D3-D14</f>
        <v>-31895.757500000007</v>
      </c>
      <c r="E15" s="261" t="s">
        <v>112</v>
      </c>
      <c r="F15" s="262"/>
      <c r="G15" s="262"/>
      <c r="H15" s="262"/>
      <c r="I15" s="263"/>
      <c r="J15" s="161"/>
    </row>
    <row r="16" spans="2:10" ht="15.75" customHeight="1"/>
    <row r="17" spans="4:6">
      <c r="D17" s="259"/>
      <c r="E17" s="260"/>
      <c r="F17" s="260"/>
    </row>
  </sheetData>
  <sheetProtection algorithmName="SHA-512" hashValue="5+xEaZhMNzb9S/tlJju93zjgViQyR1ek51IdQGhUlUui+1TmvsNpRPMSjulT35jMnqL/8JE4C1fHILhupvQQMQ==" saltValue="BF1x5lu0mD4MMP4NoSBH2g==" spinCount="100000" sheet="1" objects="1" scenarios="1"/>
  <protectedRanges>
    <protectedRange sqref="D13" name="Intervallo1"/>
  </protectedRanges>
  <mergeCells count="4">
    <mergeCell ref="B2:D2"/>
    <mergeCell ref="B15:C15"/>
    <mergeCell ref="D17:F17"/>
    <mergeCell ref="E15:I15"/>
  </mergeCells>
  <conditionalFormatting sqref="D15">
    <cfRule type="cellIs" dxfId="0" priority="9" operator="lessThan">
      <formula>0</formula>
    </cfRule>
  </conditionalFormatting>
  <printOptions gridLines="1" gridLinesSet="0"/>
  <pageMargins left="0.7" right="0.7" top="0.75" bottom="0.75"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BudgetTotale</vt:lpstr>
      <vt:lpstr>Spese di coordin. UNIMI</vt:lpstr>
      <vt:lpstr>Pers.Strutt UNIMI</vt:lpstr>
      <vt:lpstr>CostiPers. da arruolare UNIMI</vt:lpstr>
      <vt:lpstr>Spese Attività Esterne </vt:lpstr>
      <vt:lpstr>Ammortamento UNIMI   </vt:lpstr>
      <vt:lpstr>Cofinanz UNIMI 10%</vt:lpstr>
      <vt:lpstr>Sostenibilità economica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D'Alessio</dc:creator>
  <cp:lastModifiedBy>Alessandro Mioli</cp:lastModifiedBy>
  <dcterms:created xsi:type="dcterms:W3CDTF">2018-02-06T14:29:57Z</dcterms:created>
  <dcterms:modified xsi:type="dcterms:W3CDTF">2021-02-09T11:10:30Z</dcterms:modified>
</cp:coreProperties>
</file>